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65" windowHeight="5670" activeTab="0"/>
  </bookViews>
  <sheets>
    <sheet name="ACCALIB2" sheetId="1" r:id="rId1"/>
  </sheets>
  <definedNames>
    <definedName name="_Sort" localSheetId="0" hidden="1">'ACCALIB2'!$A:$A</definedName>
    <definedName name="_xlnm.Print_Area" localSheetId="0">'ACCALIB2'!$A$32:$F$186</definedName>
  </definedNames>
  <calcPr fullCalcOnLoad="1"/>
</workbook>
</file>

<file path=xl/sharedStrings.xml><?xml version="1.0" encoding="utf-8"?>
<sst xmlns="http://schemas.openxmlformats.org/spreadsheetml/2006/main" count="192" uniqueCount="171">
  <si>
    <t>Aircraft Calibration</t>
  </si>
  <si>
    <t>Known</t>
  </si>
  <si>
    <t>Calculated</t>
  </si>
  <si>
    <t>Values</t>
  </si>
  <si>
    <t>Speed MPH</t>
  </si>
  <si>
    <t>Swath Width</t>
  </si>
  <si>
    <t>Amount applying with given</t>
  </si>
  <si>
    <t>data.</t>
  </si>
  <si>
    <t>GPA</t>
  </si>
  <si>
    <t># of nozzles needed with this setup to apply desired rate</t>
  </si>
  <si>
    <t># nozzles</t>
  </si>
  <si>
    <t>Flow rate needed if use desired # of nozzles given.</t>
  </si>
  <si>
    <t>Nozzle Flow Rate GPM</t>
  </si>
  <si>
    <t>Acres/Minute</t>
  </si>
  <si>
    <t>GPM Total</t>
  </si>
  <si>
    <t>(Ac/min)(GPA)</t>
  </si>
  <si>
    <t xml:space="preserve"> </t>
  </si>
  <si>
    <t>(#nozzles)(GPM/nozzle)</t>
  </si>
  <si>
    <t>This information is for the setup given on the previous page. This gives</t>
  </si>
  <si>
    <t>the nozzles and their corresponding pressures needed to obtain the</t>
  </si>
  <si>
    <t>desired application rate. This information assumes that each nozzle</t>
  </si>
  <si>
    <t>actually does get the pressure indicated. In reality this is not the</t>
  </si>
  <si>
    <t>case because of losses in the boom and fittings. Anticipate needing</t>
  </si>
  <si>
    <t>slightly higher pressures than are indicated here to obtain the results</t>
  </si>
  <si>
    <t>desired. The exact pressure drop is system dependent. Calibrate</t>
  </si>
  <si>
    <t>carefully to determine the exact pressure needed. This information</t>
  </si>
  <si>
    <t>should be used for purposes of selecting the correct nozzle size only.</t>
  </si>
  <si>
    <t>Aircraft Nozzle Selection &amp; Calibration</t>
  </si>
  <si>
    <t>Speed (MPH) =</t>
  </si>
  <si>
    <t>Swath (ft) =</t>
  </si>
  <si>
    <t># nozzles =</t>
  </si>
  <si>
    <t>Popular Nozzle Flow Rates</t>
  </si>
  <si>
    <t>Application  Rate (GPA) =</t>
  </si>
  <si>
    <t>Flow Rate</t>
  </si>
  <si>
    <t>Estimate of Pressure Needed</t>
  </si>
  <si>
    <t>Nozzle</t>
  </si>
  <si>
    <t>Pressure</t>
  </si>
  <si>
    <t>GPM/Nozzle</t>
  </si>
  <si>
    <t>Select Nozzles with Reasonable Pressures</t>
  </si>
  <si>
    <t>Recommend 22 to 45 PSI</t>
  </si>
  <si>
    <t>D2/13</t>
  </si>
  <si>
    <t>D3/13</t>
  </si>
  <si>
    <t>D4/13</t>
  </si>
  <si>
    <t>D2/23</t>
  </si>
  <si>
    <t>D3/23</t>
  </si>
  <si>
    <t>D4/23</t>
  </si>
  <si>
    <t>D5/23</t>
  </si>
  <si>
    <t>D6/23</t>
  </si>
  <si>
    <t>D2/25</t>
  </si>
  <si>
    <t>D3/25</t>
  </si>
  <si>
    <t>D4/25</t>
  </si>
  <si>
    <t>D5/25</t>
  </si>
  <si>
    <t>D6/25</t>
  </si>
  <si>
    <t>D7/25</t>
  </si>
  <si>
    <t>D8/25</t>
  </si>
  <si>
    <t>D2/45</t>
  </si>
  <si>
    <t>D3/45</t>
  </si>
  <si>
    <t>D4/45</t>
  </si>
  <si>
    <t>D5/45</t>
  </si>
  <si>
    <t>D6/45</t>
  </si>
  <si>
    <t>D7/45</t>
  </si>
  <si>
    <t>D8/45</t>
  </si>
  <si>
    <t>D10/45</t>
  </si>
  <si>
    <t>D12/45</t>
  </si>
  <si>
    <t>D14/45</t>
  </si>
  <si>
    <t>D16/45</t>
  </si>
  <si>
    <t>D2/46</t>
  </si>
  <si>
    <t>D3/46</t>
  </si>
  <si>
    <t>D4/46</t>
  </si>
  <si>
    <t>D5/46</t>
  </si>
  <si>
    <t>D6/46</t>
  </si>
  <si>
    <t>D7/46</t>
  </si>
  <si>
    <t>D8/46</t>
  </si>
  <si>
    <t>D10/46</t>
  </si>
  <si>
    <t>D12/46</t>
  </si>
  <si>
    <t>D2/56</t>
  </si>
  <si>
    <t>D4/56</t>
  </si>
  <si>
    <t>D6/56</t>
  </si>
  <si>
    <t>D8/56</t>
  </si>
  <si>
    <t>D10/56</t>
  </si>
  <si>
    <t>D12/56</t>
  </si>
  <si>
    <t>D2</t>
  </si>
  <si>
    <t>D3</t>
  </si>
  <si>
    <t>D4</t>
  </si>
  <si>
    <t>D5</t>
  </si>
  <si>
    <t>D6</t>
  </si>
  <si>
    <t>D7</t>
  </si>
  <si>
    <t>D8</t>
  </si>
  <si>
    <t>D10</t>
  </si>
  <si>
    <t>D12</t>
  </si>
  <si>
    <t>1/8 B1-1</t>
  </si>
  <si>
    <t>1/8B1-2</t>
  </si>
  <si>
    <t>1/8B1-3</t>
  </si>
  <si>
    <t>1/8B2-2</t>
  </si>
  <si>
    <t>1/8B2-3</t>
  </si>
  <si>
    <t>1/8B2-5</t>
  </si>
  <si>
    <t>1/8B3-2</t>
  </si>
  <si>
    <t>1/8B3-3</t>
  </si>
  <si>
    <t>1/8B3-8</t>
  </si>
  <si>
    <t>1/8B5-3</t>
  </si>
  <si>
    <t>1/8B5-5</t>
  </si>
  <si>
    <t>1/8B5-8</t>
  </si>
  <si>
    <t>1/8B5-10</t>
  </si>
  <si>
    <t>1/8B8-3</t>
  </si>
  <si>
    <t>1/8B8-5</t>
  </si>
  <si>
    <t>1/8B8-8</t>
  </si>
  <si>
    <t>1/8B8-10</t>
  </si>
  <si>
    <t>1/8B10-1</t>
  </si>
  <si>
    <t>1/8B10-2</t>
  </si>
  <si>
    <t>1/8B10-3</t>
  </si>
  <si>
    <t>1/8B10-5</t>
  </si>
  <si>
    <t>1/8B10-8</t>
  </si>
  <si>
    <t>1/8B10-10</t>
  </si>
  <si>
    <t>RD4</t>
  </si>
  <si>
    <t>RD6</t>
  </si>
  <si>
    <t>RD7</t>
  </si>
  <si>
    <t>RD8</t>
  </si>
  <si>
    <t>RD9</t>
  </si>
  <si>
    <t>RD10</t>
  </si>
  <si>
    <t>#1 Flat Fan</t>
  </si>
  <si>
    <t>#2 Flat Fan</t>
  </si>
  <si>
    <t>#4 Flat Fan</t>
  </si>
  <si>
    <t>#6 Flat Fan</t>
  </si>
  <si>
    <t>#8 Flat Fan</t>
  </si>
  <si>
    <t>#10 Flat Fan</t>
  </si>
  <si>
    <t># 15 Flat Fan</t>
  </si>
  <si>
    <t>#20 Flat Fan</t>
  </si>
  <si>
    <t>#25 Flat Fan</t>
  </si>
  <si>
    <t>#30 Flat Fan</t>
  </si>
  <si>
    <t>#35 Flat Fan</t>
  </si>
  <si>
    <t>#40 Flat Fan</t>
  </si>
  <si>
    <t>AU5000/1</t>
  </si>
  <si>
    <t>AU5000/3</t>
  </si>
  <si>
    <t>AU5000/5</t>
  </si>
  <si>
    <t>AU5000/7</t>
  </si>
  <si>
    <t>AU5000/9</t>
  </si>
  <si>
    <t>AU5000/11</t>
  </si>
  <si>
    <t>AU5000/13</t>
  </si>
  <si>
    <t>Lund #5</t>
  </si>
  <si>
    <t>Lund #6</t>
  </si>
  <si>
    <t>Lund #8</t>
  </si>
  <si>
    <t>Lund #10</t>
  </si>
  <si>
    <t>Lund #12</t>
  </si>
  <si>
    <t>Reglo 40 (Green)</t>
  </si>
  <si>
    <t>Reglo 50 (Orange)</t>
  </si>
  <si>
    <t>CP-SS.NC.062</t>
  </si>
  <si>
    <t>CP-SS.NC.078</t>
  </si>
  <si>
    <t>CP-SS.NC.125</t>
  </si>
  <si>
    <t>CP-SS.NC.172</t>
  </si>
  <si>
    <t>CP-SS.062</t>
  </si>
  <si>
    <t>CP-SS.078</t>
  </si>
  <si>
    <t>CP-SS.125</t>
  </si>
  <si>
    <t>CP-SS.172</t>
  </si>
  <si>
    <t>CP-NY-NC..062</t>
  </si>
  <si>
    <t>CP-NY-NC.078</t>
  </si>
  <si>
    <t>CP-NY-NC..125</t>
  </si>
  <si>
    <t>CP-NY-NC.172</t>
  </si>
  <si>
    <t>CP-NY.062</t>
  </si>
  <si>
    <t>1/2(.062/.078)</t>
  </si>
  <si>
    <t>CP-NY.078</t>
  </si>
  <si>
    <t>3/4 -.078/1/4 -.125</t>
  </si>
  <si>
    <t>2/3 - .078/1/3 - .125</t>
  </si>
  <si>
    <t>1/2 (.078/.125)</t>
  </si>
  <si>
    <t>2/3 .125 &amp; 1/3 .078</t>
  </si>
  <si>
    <t>CP-NY.125</t>
  </si>
  <si>
    <t>1/2 (.125/.172)</t>
  </si>
  <si>
    <t>CP-NY.172</t>
  </si>
  <si>
    <t>Operators should always check calibrations under field conditions.</t>
  </si>
  <si>
    <t>This data is provided as an estimate of flow rates for water only!</t>
  </si>
  <si>
    <t>1/3 .078 / 2/3 .062</t>
  </si>
  <si>
    <t>Dennis R. Gardiiser (501) 671-2241 or (501) 944-0319 mobile or 671-2303 fax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</si>
</sst>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24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color indexed="12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8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b/>
      <i/>
      <sz val="8"/>
      <name val="Times New Roman"/>
      <family val="0"/>
    </font>
    <font>
      <b/>
      <i/>
      <sz val="8"/>
      <name val="Courier"/>
      <family val="0"/>
    </font>
    <font>
      <b/>
      <i/>
      <sz val="8"/>
      <color indexed="10"/>
      <name val="Courier"/>
      <family val="0"/>
    </font>
    <font>
      <b/>
      <i/>
      <sz val="8"/>
      <color indexed="10"/>
      <name val="Times New Roman"/>
      <family val="0"/>
    </font>
    <font>
      <b/>
      <i/>
      <sz val="8"/>
      <color indexed="12"/>
      <name val="Times New Roman"/>
      <family val="1"/>
    </font>
    <font>
      <sz val="8"/>
      <color indexed="61"/>
      <name val="Times New Roman"/>
      <family val="1"/>
    </font>
    <font>
      <b/>
      <i/>
      <sz val="8"/>
      <color indexed="61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5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6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2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2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 applyProtection="1">
      <alignment horizontal="center" vertical="center"/>
      <protection/>
    </xf>
    <xf numFmtId="2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0" fontId="17" fillId="3" borderId="0" xfId="0" applyFont="1" applyFill="1" applyAlignment="1">
      <alignment horizontal="centerContinuous" vertical="center"/>
    </xf>
    <xf numFmtId="0" fontId="17" fillId="3" borderId="0" xfId="0" applyFont="1" applyFill="1" applyAlignment="1">
      <alignment horizontal="centerContinuous" vertical="center" wrapText="1"/>
    </xf>
    <xf numFmtId="0" fontId="18" fillId="3" borderId="0" xfId="0" applyFont="1" applyFill="1" applyAlignment="1">
      <alignment horizontal="centerContinuous" vertical="center"/>
    </xf>
    <xf numFmtId="0" fontId="19" fillId="0" borderId="0" xfId="0" applyFont="1" applyAlignment="1">
      <alignment vertical="center"/>
    </xf>
    <xf numFmtId="0" fontId="20" fillId="3" borderId="0" xfId="0" applyFont="1" applyFill="1" applyAlignment="1">
      <alignment horizontal="centerContinuous"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5" fontId="21" fillId="0" borderId="0" xfId="0" applyNumberFormat="1" applyFont="1" applyFill="1" applyAlignment="1" applyProtection="1">
      <alignment horizontal="center" vertical="center"/>
      <protection/>
    </xf>
    <xf numFmtId="1" fontId="5" fillId="4" borderId="0" xfId="0" applyNumberFormat="1" applyFont="1" applyFill="1" applyAlignment="1" applyProtection="1">
      <alignment horizontal="center"/>
      <protection/>
    </xf>
    <xf numFmtId="168" fontId="5" fillId="4" borderId="0" xfId="0" applyNumberFormat="1" applyFont="1" applyFill="1" applyAlignment="1" applyProtection="1">
      <alignment horizontal="center"/>
      <protection/>
    </xf>
    <xf numFmtId="2" fontId="5" fillId="4" borderId="0" xfId="0" applyNumberFormat="1" applyFont="1" applyFill="1" applyAlignment="1" applyProtection="1">
      <alignment horizontal="center"/>
      <protection/>
    </xf>
    <xf numFmtId="166" fontId="5" fillId="4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showGridLines="0" tabSelected="1" workbookViewId="0" topLeftCell="A2">
      <pane ySplit="3045" topLeftCell="BM170" activePane="bottomLeft" state="split"/>
      <selection pane="topLeft" activeCell="H8" sqref="H8"/>
      <selection pane="bottomLeft" activeCell="H176" sqref="H176"/>
    </sheetView>
  </sheetViews>
  <sheetFormatPr defaultColWidth="9.00390625" defaultRowHeight="12.75"/>
  <cols>
    <col min="1" max="1" width="13.25390625" style="15" customWidth="1"/>
    <col min="2" max="2" width="9.00390625" style="15" customWidth="1"/>
    <col min="3" max="4" width="11.625" style="15" customWidth="1"/>
    <col min="5" max="5" width="9.00390625" style="15" customWidth="1"/>
    <col min="6" max="6" width="14.25390625" style="15" customWidth="1"/>
    <col min="7" max="16384" width="9.00390625" style="15" customWidth="1"/>
  </cols>
  <sheetData>
    <row r="1" spans="3:5" ht="23.25">
      <c r="C1" s="19" t="s">
        <v>0</v>
      </c>
      <c r="D1" s="20"/>
      <c r="E1" s="20"/>
    </row>
    <row r="2" spans="3:4" ht="12.75">
      <c r="C2" s="8" t="s">
        <v>1</v>
      </c>
      <c r="D2" s="8" t="s">
        <v>2</v>
      </c>
    </row>
    <row r="3" spans="3:4" ht="12.75">
      <c r="C3" s="8" t="s">
        <v>3</v>
      </c>
      <c r="D3" s="8" t="s">
        <v>3</v>
      </c>
    </row>
    <row r="4" spans="1:4" ht="12.75">
      <c r="A4" s="6" t="s">
        <v>4</v>
      </c>
      <c r="C4" s="64">
        <v>110</v>
      </c>
      <c r="D4" s="16"/>
    </row>
    <row r="5" spans="1:5" ht="12.75">
      <c r="A5" s="6" t="s">
        <v>5</v>
      </c>
      <c r="C5" s="64">
        <v>55</v>
      </c>
      <c r="D5" s="9" t="s">
        <v>6</v>
      </c>
      <c r="E5" s="7"/>
    </row>
    <row r="6" spans="3:4" ht="12.75">
      <c r="C6" s="64"/>
      <c r="D6" s="9" t="s">
        <v>7</v>
      </c>
    </row>
    <row r="7" spans="1:4" ht="12.75">
      <c r="A7" s="6" t="s">
        <v>8</v>
      </c>
      <c r="C7" s="65">
        <v>5</v>
      </c>
      <c r="D7" s="2">
        <f>D18/C13</f>
        <v>1.0996854545454546</v>
      </c>
    </row>
    <row r="8" spans="3:7" ht="12.75">
      <c r="C8" s="64"/>
      <c r="D8" s="9" t="s">
        <v>9</v>
      </c>
      <c r="E8" s="7"/>
      <c r="F8" s="7"/>
      <c r="G8" s="7"/>
    </row>
    <row r="9" spans="1:4" ht="12.75">
      <c r="A9" s="6" t="s">
        <v>10</v>
      </c>
      <c r="C9" s="64">
        <v>27</v>
      </c>
      <c r="D9" s="5">
        <f>C15/C11</f>
        <v>122.7623766796125</v>
      </c>
    </row>
    <row r="10" spans="3:7" ht="12.75">
      <c r="C10" s="66"/>
      <c r="D10" s="10" t="s">
        <v>11</v>
      </c>
      <c r="E10" s="7"/>
      <c r="F10" s="7"/>
      <c r="G10" s="7"/>
    </row>
    <row r="11" spans="1:4" ht="12.75">
      <c r="A11" s="6" t="s">
        <v>12</v>
      </c>
      <c r="C11" s="67">
        <v>0.4978</v>
      </c>
      <c r="D11" s="25">
        <f>C15/C9</f>
        <v>2.2633744855967075</v>
      </c>
    </row>
    <row r="12" spans="3:4" ht="12.75">
      <c r="C12" s="1"/>
      <c r="D12" s="17"/>
    </row>
    <row r="13" spans="1:4" ht="12.75">
      <c r="A13" s="6" t="s">
        <v>13</v>
      </c>
      <c r="C13" s="2">
        <f>(5280)*(1/43560)*(1/60)*(C4)*(C5)</f>
        <v>12.222222222222221</v>
      </c>
      <c r="D13" s="17"/>
    </row>
    <row r="14" spans="1:4" ht="12.75">
      <c r="A14" s="7"/>
      <c r="C14" s="1"/>
      <c r="D14" s="17"/>
    </row>
    <row r="15" spans="1:4" ht="12.75">
      <c r="A15" s="6" t="s">
        <v>14</v>
      </c>
      <c r="C15" s="2">
        <f>(C13)*C7</f>
        <v>61.11111111111111</v>
      </c>
      <c r="D15" s="17"/>
    </row>
    <row r="16" spans="1:4" ht="12.75">
      <c r="A16" s="6" t="s">
        <v>15</v>
      </c>
      <c r="C16" s="1" t="s">
        <v>16</v>
      </c>
      <c r="D16" s="17"/>
    </row>
    <row r="17" spans="3:4" ht="12.75">
      <c r="C17" s="1"/>
      <c r="D17" s="17"/>
    </row>
    <row r="18" spans="1:4" ht="12.75">
      <c r="A18" s="6" t="s">
        <v>14</v>
      </c>
      <c r="C18" s="3"/>
      <c r="D18" s="4">
        <f>C9*C11</f>
        <v>13.4406</v>
      </c>
    </row>
    <row r="19" spans="1:4" ht="12.75">
      <c r="A19" s="6" t="s">
        <v>17</v>
      </c>
      <c r="C19" s="1"/>
      <c r="D19" s="17"/>
    </row>
    <row r="21" ht="12.75">
      <c r="H21" s="18"/>
    </row>
    <row r="22" ht="12.75">
      <c r="E22" s="3"/>
    </row>
    <row r="23" spans="1:5" ht="12.75">
      <c r="A23" s="6" t="s">
        <v>18</v>
      </c>
      <c r="B23" s="7"/>
      <c r="C23" s="7"/>
      <c r="D23" s="7"/>
      <c r="E23" s="7"/>
    </row>
    <row r="24" spans="1:5" ht="12.75">
      <c r="A24" s="6" t="s">
        <v>19</v>
      </c>
      <c r="B24" s="7"/>
      <c r="C24" s="7"/>
      <c r="D24" s="7"/>
      <c r="E24" s="7"/>
    </row>
    <row r="25" spans="1:5" ht="12.75">
      <c r="A25" s="6" t="s">
        <v>20</v>
      </c>
      <c r="B25" s="7"/>
      <c r="C25" s="7"/>
      <c r="D25" s="7"/>
      <c r="E25" s="7"/>
    </row>
    <row r="26" spans="1:5" ht="12.75">
      <c r="A26" s="6" t="s">
        <v>21</v>
      </c>
      <c r="B26" s="7"/>
      <c r="C26" s="7"/>
      <c r="D26" s="7"/>
      <c r="E26" s="7"/>
    </row>
    <row r="27" spans="1:5" ht="12.75">
      <c r="A27" s="6" t="s">
        <v>22</v>
      </c>
      <c r="B27" s="7"/>
      <c r="C27" s="7"/>
      <c r="D27" s="7"/>
      <c r="E27" s="7"/>
    </row>
    <row r="28" spans="1:5" ht="12.75">
      <c r="A28" s="6" t="s">
        <v>23</v>
      </c>
      <c r="B28" s="7"/>
      <c r="C28" s="7"/>
      <c r="D28" s="7"/>
      <c r="E28" s="7"/>
    </row>
    <row r="29" spans="1:5" ht="12.75">
      <c r="A29" s="6" t="s">
        <v>24</v>
      </c>
      <c r="B29" s="7"/>
      <c r="C29" s="7"/>
      <c r="D29" s="7"/>
      <c r="E29" s="7"/>
    </row>
    <row r="30" spans="1:5" ht="12.75">
      <c r="A30" s="6" t="s">
        <v>25</v>
      </c>
      <c r="B30" s="7"/>
      <c r="C30" s="7"/>
      <c r="D30" s="7"/>
      <c r="E30" s="7"/>
    </row>
    <row r="31" spans="1:5" ht="12.75">
      <c r="A31" s="6" t="s">
        <v>26</v>
      </c>
      <c r="B31" s="7"/>
      <c r="C31" s="7"/>
      <c r="D31" s="7"/>
      <c r="E31" s="7"/>
    </row>
    <row r="32" spans="1:6" ht="20.25">
      <c r="A32" s="21" t="s">
        <v>27</v>
      </c>
      <c r="B32" s="22"/>
      <c r="C32" s="22"/>
      <c r="D32" s="22"/>
      <c r="E32" s="22"/>
      <c r="F32" s="23"/>
    </row>
    <row r="33" spans="1:7" s="3" customFormat="1" ht="15" customHeight="1">
      <c r="A33" s="14" t="s">
        <v>28</v>
      </c>
      <c r="B33" s="24">
        <f>C4</f>
        <v>110</v>
      </c>
      <c r="C33" s="13" t="s">
        <v>29</v>
      </c>
      <c r="D33" s="24">
        <f>C5</f>
        <v>55</v>
      </c>
      <c r="E33" s="13" t="s">
        <v>30</v>
      </c>
      <c r="F33" s="24">
        <f>C9</f>
        <v>27</v>
      </c>
      <c r="G33" s="13"/>
    </row>
    <row r="34" spans="1:7" ht="15" customHeight="1">
      <c r="A34" s="11" t="s">
        <v>31</v>
      </c>
      <c r="B34" s="12"/>
      <c r="C34" s="12"/>
      <c r="D34" s="13" t="s">
        <v>32</v>
      </c>
      <c r="E34" s="24">
        <f>C7</f>
        <v>5</v>
      </c>
      <c r="F34" s="12"/>
      <c r="G34" s="12"/>
    </row>
    <row r="35" spans="1:8" s="29" customFormat="1" ht="12.75">
      <c r="A35" s="26"/>
      <c r="B35" s="26"/>
      <c r="C35" s="27" t="s">
        <v>33</v>
      </c>
      <c r="D35" s="28" t="s">
        <v>34</v>
      </c>
      <c r="E35" s="28"/>
      <c r="F35" s="28"/>
      <c r="G35" s="26"/>
      <c r="H35" s="26"/>
    </row>
    <row r="36" spans="1:8" s="29" customFormat="1" ht="12.75">
      <c r="A36" s="30" t="s">
        <v>35</v>
      </c>
      <c r="B36" s="30" t="s">
        <v>36</v>
      </c>
      <c r="C36" s="30" t="s">
        <v>37</v>
      </c>
      <c r="D36" s="31" t="s">
        <v>38</v>
      </c>
      <c r="E36" s="31"/>
      <c r="F36" s="31"/>
      <c r="G36" s="26"/>
      <c r="H36" s="26"/>
    </row>
    <row r="37" spans="1:8" s="29" customFormat="1" ht="12.75">
      <c r="A37" s="27"/>
      <c r="B37" s="27"/>
      <c r="C37" s="27"/>
      <c r="D37" s="32" t="s">
        <v>39</v>
      </c>
      <c r="E37" s="32"/>
      <c r="F37" s="32"/>
      <c r="G37" s="26"/>
      <c r="H37" s="26"/>
    </row>
    <row r="38" spans="1:8" s="29" customFormat="1" ht="12.75">
      <c r="A38" s="27" t="s">
        <v>40</v>
      </c>
      <c r="B38" s="27">
        <v>40</v>
      </c>
      <c r="C38" s="27">
        <v>0.082</v>
      </c>
      <c r="D38" s="33"/>
      <c r="E38" s="34">
        <f>(((SQRT(40))*($D$11/C38))^2)*1.1</f>
        <v>33522.60837748469</v>
      </c>
      <c r="F38" s="26" t="str">
        <f>IF(OR(E38&gt;40,E38&lt;22),"Not Recommended","Pressure OK")</f>
        <v>Not Recommended</v>
      </c>
      <c r="G38" s="26"/>
      <c r="H38" s="26"/>
    </row>
    <row r="39" spans="1:8" s="29" customFormat="1" ht="12.75">
      <c r="A39" s="27" t="s">
        <v>41</v>
      </c>
      <c r="B39" s="27">
        <v>40</v>
      </c>
      <c r="C39" s="27">
        <v>0.091</v>
      </c>
      <c r="D39" s="33"/>
      <c r="E39" s="34">
        <f>(((SQRT(40))*($D$11/C39))^2)*1.1</f>
        <v>27219.661723246845</v>
      </c>
      <c r="F39" s="26" t="str">
        <f>IF(OR(E39&gt;40,E39&lt;22),"Not Recommended","Pressure OK")</f>
        <v>Not Recommended</v>
      </c>
      <c r="G39" s="26"/>
      <c r="H39" s="26"/>
    </row>
    <row r="40" spans="1:8" s="29" customFormat="1" ht="12.75">
      <c r="A40" s="27" t="s">
        <v>42</v>
      </c>
      <c r="B40" s="27">
        <v>40</v>
      </c>
      <c r="C40" s="27">
        <v>0.118</v>
      </c>
      <c r="D40" s="33"/>
      <c r="E40" s="34">
        <f>(((SQRT(40))*($D$11/C40))^2)*1.1</f>
        <v>16188.309302657795</v>
      </c>
      <c r="F40" s="26" t="str">
        <f>IF(OR(E40&gt;40,E40&lt;22),"Not Recommended","Pressure OK")</f>
        <v>Not Recommended</v>
      </c>
      <c r="G40" s="26"/>
      <c r="H40" s="26"/>
    </row>
    <row r="41" spans="1:8" s="29" customFormat="1" ht="12.75">
      <c r="A41" s="35"/>
      <c r="B41" s="36"/>
      <c r="C41" s="36"/>
      <c r="D41" s="37"/>
      <c r="E41" s="38" t="s">
        <v>16</v>
      </c>
      <c r="F41" s="37"/>
      <c r="G41" s="26"/>
      <c r="H41" s="26"/>
    </row>
    <row r="42" spans="1:8" s="29" customFormat="1" ht="12.75">
      <c r="A42" s="27" t="s">
        <v>43</v>
      </c>
      <c r="B42" s="27">
        <v>40</v>
      </c>
      <c r="C42" s="27">
        <v>0.098</v>
      </c>
      <c r="D42" s="33"/>
      <c r="E42" s="34">
        <f>(((SQRT(40))*($D$11/C42))^2)*1.1</f>
        <v>23470.014445044464</v>
      </c>
      <c r="F42" s="26" t="str">
        <f>IF(OR(E42&gt;40,E42&lt;22),"Not Recommended","Pressure OK")</f>
        <v>Not Recommended</v>
      </c>
      <c r="G42" s="26"/>
      <c r="H42" s="26"/>
    </row>
    <row r="43" spans="1:8" s="29" customFormat="1" ht="12.75">
      <c r="A43" s="27" t="s">
        <v>44</v>
      </c>
      <c r="B43" s="27">
        <v>40</v>
      </c>
      <c r="C43" s="27">
        <v>0.118</v>
      </c>
      <c r="D43" s="33"/>
      <c r="E43" s="34">
        <f>(((SQRT(40))*($D$11/C43))^2)*1.1</f>
        <v>16188.309302657795</v>
      </c>
      <c r="F43" s="26" t="str">
        <f>IF(OR(E43&gt;40,E43&lt;22),"Not Recommended","Pressure OK")</f>
        <v>Not Recommended</v>
      </c>
      <c r="G43" s="26"/>
      <c r="H43" s="26"/>
    </row>
    <row r="44" spans="1:8" s="29" customFormat="1" ht="12.75">
      <c r="A44" s="27" t="s">
        <v>45</v>
      </c>
      <c r="B44" s="27">
        <v>40</v>
      </c>
      <c r="C44" s="27">
        <v>0.15</v>
      </c>
      <c r="D44" s="33"/>
      <c r="E44" s="34">
        <f>(((SQRT(40))*($D$11/C44))^2)*1.1</f>
        <v>10018.045276898092</v>
      </c>
      <c r="F44" s="26" t="str">
        <f>IF(OR(E44&gt;40,E44&lt;22),"Not Recommended","Pressure OK")</f>
        <v>Not Recommended</v>
      </c>
      <c r="G44" s="26"/>
      <c r="H44" s="26"/>
    </row>
    <row r="45" spans="1:8" s="29" customFormat="1" ht="12.75">
      <c r="A45" s="27" t="s">
        <v>46</v>
      </c>
      <c r="B45" s="27">
        <v>40</v>
      </c>
      <c r="C45" s="27">
        <v>0.18</v>
      </c>
      <c r="D45" s="33"/>
      <c r="E45" s="34">
        <f>(((SQRT(40))*($D$11/C45))^2)*1.1</f>
        <v>6956.975886734787</v>
      </c>
      <c r="F45" s="26" t="str">
        <f>IF(OR(E45&gt;40,E45&lt;22),"Not Recommended","Pressure OK")</f>
        <v>Not Recommended</v>
      </c>
      <c r="G45" s="26"/>
      <c r="H45" s="26"/>
    </row>
    <row r="46" spans="1:8" s="29" customFormat="1" ht="12.75">
      <c r="A46" s="27" t="s">
        <v>47</v>
      </c>
      <c r="B46" s="27">
        <v>40</v>
      </c>
      <c r="C46" s="27">
        <v>0.21</v>
      </c>
      <c r="D46" s="33"/>
      <c r="E46" s="34">
        <f>(((SQRT(40))*($D$11/C46))^2)*1.1</f>
        <v>5111.24759025413</v>
      </c>
      <c r="F46" s="26" t="str">
        <f>IF(OR(E46&gt;40,E46&lt;22),"Not Recommended","Pressure OK")</f>
        <v>Not Recommended</v>
      </c>
      <c r="G46" s="26"/>
      <c r="H46" s="26"/>
    </row>
    <row r="47" spans="1:8" s="29" customFormat="1" ht="12.75">
      <c r="A47" s="35"/>
      <c r="B47" s="36"/>
      <c r="C47" s="36"/>
      <c r="D47" s="37"/>
      <c r="E47" s="38" t="s">
        <v>16</v>
      </c>
      <c r="F47" s="37"/>
      <c r="G47" s="26"/>
      <c r="H47" s="26"/>
    </row>
    <row r="48" spans="1:8" s="29" customFormat="1" ht="12.75">
      <c r="A48" s="27" t="s">
        <v>48</v>
      </c>
      <c r="B48" s="27">
        <v>40</v>
      </c>
      <c r="C48" s="27">
        <v>0.16</v>
      </c>
      <c r="D48" s="33"/>
      <c r="E48" s="34">
        <f aca="true" t="shared" si="0" ref="E48:E54">(((SQRT(40))*($D$11/C48))^2)*1.1</f>
        <v>8804.922606648714</v>
      </c>
      <c r="F48" s="26" t="str">
        <f aca="true" t="shared" si="1" ref="F48:F54">IF(OR(E48&gt;40,E48&lt;22),"Not Recommended","Pressure OK")</f>
        <v>Not Recommended</v>
      </c>
      <c r="G48" s="26"/>
      <c r="H48" s="26"/>
    </row>
    <row r="49" spans="1:8" s="29" customFormat="1" ht="12.75">
      <c r="A49" s="27" t="s">
        <v>49</v>
      </c>
      <c r="B49" s="27">
        <v>40</v>
      </c>
      <c r="C49" s="27">
        <v>0.19</v>
      </c>
      <c r="D49" s="33"/>
      <c r="E49" s="34">
        <f t="shared" si="0"/>
        <v>6243.9340368478415</v>
      </c>
      <c r="F49" s="26" t="str">
        <f t="shared" si="1"/>
        <v>Not Recommended</v>
      </c>
      <c r="G49" s="26"/>
      <c r="H49" s="26"/>
    </row>
    <row r="50" spans="1:8" s="29" customFormat="1" ht="12.75">
      <c r="A50" s="27" t="s">
        <v>50</v>
      </c>
      <c r="B50" s="27">
        <v>40</v>
      </c>
      <c r="C50" s="27">
        <v>0.29</v>
      </c>
      <c r="D50" s="33"/>
      <c r="E50" s="34">
        <f t="shared" si="0"/>
        <v>2680.214253629098</v>
      </c>
      <c r="F50" s="26" t="str">
        <f t="shared" si="1"/>
        <v>Not Recommended</v>
      </c>
      <c r="G50" s="26"/>
      <c r="H50" s="26"/>
    </row>
    <row r="51" spans="1:8" s="29" customFormat="1" ht="12.75">
      <c r="A51" s="27" t="s">
        <v>51</v>
      </c>
      <c r="B51" s="27">
        <v>40</v>
      </c>
      <c r="C51" s="27">
        <v>0.35</v>
      </c>
      <c r="D51" s="33"/>
      <c r="E51" s="34">
        <f t="shared" si="0"/>
        <v>1840.0491324914867</v>
      </c>
      <c r="F51" s="26" t="str">
        <f t="shared" si="1"/>
        <v>Not Recommended</v>
      </c>
      <c r="G51" s="26"/>
      <c r="H51" s="26"/>
    </row>
    <row r="52" spans="1:8" s="29" customFormat="1" ht="12.75">
      <c r="A52" s="27" t="s">
        <v>52</v>
      </c>
      <c r="B52" s="27">
        <v>40</v>
      </c>
      <c r="C52" s="27">
        <v>0.44</v>
      </c>
      <c r="D52" s="33"/>
      <c r="E52" s="34">
        <f t="shared" si="0"/>
        <v>1164.287286829582</v>
      </c>
      <c r="F52" s="26" t="str">
        <f t="shared" si="1"/>
        <v>Not Recommended</v>
      </c>
      <c r="G52" s="26"/>
      <c r="H52" s="26"/>
    </row>
    <row r="53" spans="1:8" s="29" customFormat="1" ht="12.75">
      <c r="A53" s="27" t="s">
        <v>53</v>
      </c>
      <c r="B53" s="27">
        <v>40</v>
      </c>
      <c r="C53" s="27">
        <v>0.52</v>
      </c>
      <c r="D53" s="33"/>
      <c r="E53" s="34">
        <f t="shared" si="0"/>
        <v>833.6021402744345</v>
      </c>
      <c r="F53" s="26" t="str">
        <f t="shared" si="1"/>
        <v>Not Recommended</v>
      </c>
      <c r="G53" s="26"/>
      <c r="H53" s="26"/>
    </row>
    <row r="54" spans="1:8" s="29" customFormat="1" ht="12.75">
      <c r="A54" s="27" t="s">
        <v>54</v>
      </c>
      <c r="B54" s="27">
        <v>40</v>
      </c>
      <c r="C54" s="27">
        <v>0.61</v>
      </c>
      <c r="D54" s="33"/>
      <c r="E54" s="34">
        <f t="shared" si="0"/>
        <v>605.7673172002342</v>
      </c>
      <c r="F54" s="26" t="str">
        <f t="shared" si="1"/>
        <v>Not Recommended</v>
      </c>
      <c r="G54" s="26"/>
      <c r="H54" s="26"/>
    </row>
    <row r="55" spans="1:8" s="29" customFormat="1" ht="12.75">
      <c r="A55" s="35"/>
      <c r="B55" s="36"/>
      <c r="C55" s="36"/>
      <c r="D55" s="37"/>
      <c r="E55" s="38" t="s">
        <v>16</v>
      </c>
      <c r="F55" s="37"/>
      <c r="G55" s="26"/>
      <c r="H55" s="26"/>
    </row>
    <row r="56" spans="1:8" s="29" customFormat="1" ht="12.75">
      <c r="A56" s="27" t="s">
        <v>55</v>
      </c>
      <c r="B56" s="27">
        <v>40</v>
      </c>
      <c r="C56" s="27">
        <v>0.2</v>
      </c>
      <c r="D56" s="33"/>
      <c r="E56" s="34">
        <f aca="true" t="shared" si="2" ref="E56:E66">(((SQRT(40))*($D$11/C56))^2)*1.1</f>
        <v>5635.150468255178</v>
      </c>
      <c r="F56" s="26" t="str">
        <f aca="true" t="shared" si="3" ref="F56:F66">IF(OR(E56&gt;40,E56&lt;22),"Not Recommended","Pressure OK")</f>
        <v>Not Recommended</v>
      </c>
      <c r="G56" s="26"/>
      <c r="H56" s="26"/>
    </row>
    <row r="57" spans="1:8" s="29" customFormat="1" ht="12.75">
      <c r="A57" s="27" t="s">
        <v>56</v>
      </c>
      <c r="B57" s="27">
        <v>40</v>
      </c>
      <c r="C57" s="27">
        <v>0.23</v>
      </c>
      <c r="D57" s="33"/>
      <c r="E57" s="34">
        <f t="shared" si="2"/>
        <v>4260.983340835673</v>
      </c>
      <c r="F57" s="26" t="str">
        <f t="shared" si="3"/>
        <v>Not Recommended</v>
      </c>
      <c r="G57" s="26"/>
      <c r="H57" s="26"/>
    </row>
    <row r="58" spans="1:8" s="29" customFormat="1" ht="12.75">
      <c r="A58" s="27" t="s">
        <v>57</v>
      </c>
      <c r="B58" s="27">
        <v>40</v>
      </c>
      <c r="C58" s="27">
        <v>0.36</v>
      </c>
      <c r="D58" s="33"/>
      <c r="E58" s="34">
        <f t="shared" si="2"/>
        <v>1739.2439716836968</v>
      </c>
      <c r="F58" s="26" t="str">
        <f t="shared" si="3"/>
        <v>Not Recommended</v>
      </c>
      <c r="G58" s="26"/>
      <c r="H58" s="26"/>
    </row>
    <row r="59" spans="1:8" s="29" customFormat="1" ht="12.75">
      <c r="A59" s="27" t="s">
        <v>58</v>
      </c>
      <c r="B59" s="27">
        <v>40</v>
      </c>
      <c r="C59" s="27">
        <v>0.45</v>
      </c>
      <c r="D59" s="33"/>
      <c r="E59" s="34">
        <f t="shared" si="2"/>
        <v>1113.1161418775657</v>
      </c>
      <c r="F59" s="26" t="str">
        <f t="shared" si="3"/>
        <v>Not Recommended</v>
      </c>
      <c r="G59" s="26"/>
      <c r="H59" s="26"/>
    </row>
    <row r="60" spans="1:8" s="29" customFormat="1" ht="12.75">
      <c r="A60" s="30" t="s">
        <v>59</v>
      </c>
      <c r="B60" s="30">
        <v>40</v>
      </c>
      <c r="C60" s="30">
        <v>0.58</v>
      </c>
      <c r="D60" s="34" t="s">
        <v>16</v>
      </c>
      <c r="E60" s="34">
        <f t="shared" si="2"/>
        <v>670.0535634072745</v>
      </c>
      <c r="F60" s="26" t="str">
        <f t="shared" si="3"/>
        <v>Not Recommended</v>
      </c>
      <c r="G60" s="26"/>
      <c r="H60" s="26"/>
    </row>
    <row r="61" spans="1:8" s="29" customFormat="1" ht="12.75">
      <c r="A61" s="30" t="s">
        <v>60</v>
      </c>
      <c r="B61" s="30">
        <v>40</v>
      </c>
      <c r="C61" s="30">
        <v>0.68</v>
      </c>
      <c r="D61" s="34"/>
      <c r="E61" s="34">
        <f t="shared" si="2"/>
        <v>487.46976368989425</v>
      </c>
      <c r="F61" s="26" t="str">
        <f t="shared" si="3"/>
        <v>Not Recommended</v>
      </c>
      <c r="G61" s="26"/>
      <c r="H61" s="26"/>
    </row>
    <row r="62" spans="1:8" s="29" customFormat="1" ht="12.75">
      <c r="A62" s="30" t="s">
        <v>61</v>
      </c>
      <c r="B62" s="30">
        <v>40</v>
      </c>
      <c r="C62" s="30">
        <v>0.84</v>
      </c>
      <c r="D62" s="27"/>
      <c r="E62" s="34">
        <f t="shared" si="2"/>
        <v>319.4529743908831</v>
      </c>
      <c r="F62" s="26" t="str">
        <f t="shared" si="3"/>
        <v>Not Recommended</v>
      </c>
      <c r="G62" s="26"/>
      <c r="H62" s="26"/>
    </row>
    <row r="63" spans="1:8" s="29" customFormat="1" ht="12.75">
      <c r="A63" s="30" t="s">
        <v>62</v>
      </c>
      <c r="B63" s="30">
        <v>40</v>
      </c>
      <c r="C63" s="30">
        <v>1.1</v>
      </c>
      <c r="D63" s="27"/>
      <c r="E63" s="34">
        <f t="shared" si="2"/>
        <v>186.2859658927331</v>
      </c>
      <c r="F63" s="26" t="str">
        <f t="shared" si="3"/>
        <v>Not Recommended</v>
      </c>
      <c r="G63" s="26"/>
      <c r="H63" s="26"/>
    </row>
    <row r="64" spans="1:8" s="29" customFormat="1" ht="12.75">
      <c r="A64" s="30" t="s">
        <v>63</v>
      </c>
      <c r="B64" s="30">
        <v>40</v>
      </c>
      <c r="C64" s="30">
        <v>1.36</v>
      </c>
      <c r="D64" s="27"/>
      <c r="E64" s="34">
        <f t="shared" si="2"/>
        <v>121.86744092247356</v>
      </c>
      <c r="F64" s="26" t="str">
        <f t="shared" si="3"/>
        <v>Not Recommended</v>
      </c>
      <c r="G64" s="26"/>
      <c r="H64" s="26"/>
    </row>
    <row r="65" spans="1:8" s="29" customFormat="1" ht="12.75">
      <c r="A65" s="30" t="s">
        <v>64</v>
      </c>
      <c r="B65" s="30">
        <v>40</v>
      </c>
      <c r="C65" s="30">
        <v>1.53</v>
      </c>
      <c r="D65" s="27"/>
      <c r="E65" s="34">
        <f t="shared" si="2"/>
        <v>96.29032369183095</v>
      </c>
      <c r="F65" s="26" t="str">
        <f t="shared" si="3"/>
        <v>Not Recommended</v>
      </c>
      <c r="G65" s="26"/>
      <c r="H65" s="26"/>
    </row>
    <row r="66" spans="1:8" s="29" customFormat="1" ht="12.75">
      <c r="A66" s="30" t="s">
        <v>65</v>
      </c>
      <c r="B66" s="30">
        <v>40</v>
      </c>
      <c r="C66" s="30">
        <v>1.79</v>
      </c>
      <c r="D66" s="27"/>
      <c r="E66" s="34">
        <f t="shared" si="2"/>
        <v>70.34924588190353</v>
      </c>
      <c r="F66" s="26" t="str">
        <f t="shared" si="3"/>
        <v>Not Recommended</v>
      </c>
      <c r="G66" s="26"/>
      <c r="H66" s="26"/>
    </row>
    <row r="67" spans="1:8" s="29" customFormat="1" ht="12.75">
      <c r="A67" s="35"/>
      <c r="B67" s="36"/>
      <c r="C67" s="36"/>
      <c r="D67" s="37"/>
      <c r="E67" s="38" t="s">
        <v>16</v>
      </c>
      <c r="F67" s="37"/>
      <c r="G67" s="26"/>
      <c r="H67" s="26"/>
    </row>
    <row r="68" spans="1:8" s="29" customFormat="1" ht="12.75">
      <c r="A68" s="30" t="s">
        <v>66</v>
      </c>
      <c r="B68" s="30">
        <v>40</v>
      </c>
      <c r="C68" s="30">
        <v>0.27</v>
      </c>
      <c r="D68" s="27"/>
      <c r="E68" s="34">
        <f aca="true" t="shared" si="4" ref="E68:E76">(((SQRT(40))*($D$11/C68))^2)*1.1</f>
        <v>3091.989282993238</v>
      </c>
      <c r="F68" s="26" t="str">
        <f aca="true" t="shared" si="5" ref="F68:F76">IF(OR(E68&gt;40,E68&lt;22),"Not Recommended","Pressure OK")</f>
        <v>Not Recommended</v>
      </c>
      <c r="G68" s="26"/>
      <c r="H68" s="26"/>
    </row>
    <row r="69" spans="1:8" s="29" customFormat="1" ht="12.75">
      <c r="A69" s="30" t="s">
        <v>67</v>
      </c>
      <c r="B69" s="30">
        <v>40</v>
      </c>
      <c r="C69" s="30">
        <v>0.32</v>
      </c>
      <c r="D69" s="27"/>
      <c r="E69" s="34">
        <f t="shared" si="4"/>
        <v>2201.2306516621784</v>
      </c>
      <c r="F69" s="26" t="str">
        <f t="shared" si="5"/>
        <v>Not Recommended</v>
      </c>
      <c r="G69" s="26"/>
      <c r="H69" s="26"/>
    </row>
    <row r="70" spans="1:8" s="29" customFormat="1" ht="12.75">
      <c r="A70" s="30" t="s">
        <v>68</v>
      </c>
      <c r="B70" s="30">
        <v>40</v>
      </c>
      <c r="C70" s="30">
        <v>0.56</v>
      </c>
      <c r="D70" s="27"/>
      <c r="E70" s="34">
        <f t="shared" si="4"/>
        <v>718.7691923794868</v>
      </c>
      <c r="F70" s="26" t="str">
        <f t="shared" si="5"/>
        <v>Not Recommended</v>
      </c>
      <c r="G70" s="26"/>
      <c r="H70" s="26"/>
    </row>
    <row r="71" spans="1:8" s="29" customFormat="1" ht="12.75">
      <c r="A71" s="30" t="s">
        <v>69</v>
      </c>
      <c r="B71" s="30">
        <v>40</v>
      </c>
      <c r="C71" s="30">
        <v>0.77</v>
      </c>
      <c r="D71" s="27"/>
      <c r="E71" s="34">
        <f t="shared" si="4"/>
        <v>380.1754405974146</v>
      </c>
      <c r="F71" s="26" t="str">
        <f t="shared" si="5"/>
        <v>Not Recommended</v>
      </c>
      <c r="G71" s="26"/>
      <c r="H71" s="26"/>
    </row>
    <row r="72" spans="1:8" s="29" customFormat="1" ht="12.75">
      <c r="A72" s="30" t="s">
        <v>70</v>
      </c>
      <c r="B72" s="30">
        <v>40</v>
      </c>
      <c r="C72" s="30">
        <v>1.1</v>
      </c>
      <c r="D72" s="27"/>
      <c r="E72" s="34">
        <f t="shared" si="4"/>
        <v>186.2859658927331</v>
      </c>
      <c r="F72" s="26" t="str">
        <f t="shared" si="5"/>
        <v>Not Recommended</v>
      </c>
      <c r="G72" s="39" t="s">
        <v>16</v>
      </c>
      <c r="H72" s="26"/>
    </row>
    <row r="73" spans="1:8" s="29" customFormat="1" ht="12.75">
      <c r="A73" s="30" t="s">
        <v>71</v>
      </c>
      <c r="B73" s="30">
        <v>40</v>
      </c>
      <c r="C73" s="30">
        <v>1.39</v>
      </c>
      <c r="D73" s="27"/>
      <c r="E73" s="34">
        <f t="shared" si="4"/>
        <v>116.66374345541489</v>
      </c>
      <c r="F73" s="26" t="str">
        <f t="shared" si="5"/>
        <v>Not Recommended</v>
      </c>
      <c r="G73" s="39"/>
      <c r="H73" s="26"/>
    </row>
    <row r="74" spans="1:8" s="29" customFormat="1" ht="12.75">
      <c r="A74" s="30" t="s">
        <v>72</v>
      </c>
      <c r="B74" s="30">
        <v>40</v>
      </c>
      <c r="C74" s="30">
        <v>1.84</v>
      </c>
      <c r="D74" s="27"/>
      <c r="E74" s="34">
        <f t="shared" si="4"/>
        <v>66.57786470055738</v>
      </c>
      <c r="F74" s="26" t="str">
        <f t="shared" si="5"/>
        <v>Not Recommended</v>
      </c>
      <c r="G74" s="26"/>
      <c r="H74" s="26"/>
    </row>
    <row r="75" spans="1:8" s="29" customFormat="1" ht="12.75">
      <c r="A75" s="30" t="s">
        <v>73</v>
      </c>
      <c r="B75" s="30">
        <v>40</v>
      </c>
      <c r="C75" s="30">
        <v>2.48</v>
      </c>
      <c r="D75" s="27"/>
      <c r="E75" s="34">
        <f t="shared" si="4"/>
        <v>36.649001484489965</v>
      </c>
      <c r="F75" s="26" t="str">
        <f t="shared" si="5"/>
        <v>Pressure OK</v>
      </c>
      <c r="G75" s="26"/>
      <c r="H75" s="26"/>
    </row>
    <row r="76" spans="1:8" s="29" customFormat="1" ht="12.75">
      <c r="A76" s="30" t="s">
        <v>74</v>
      </c>
      <c r="B76" s="30">
        <v>40</v>
      </c>
      <c r="C76" s="30">
        <v>2.75</v>
      </c>
      <c r="D76" s="27"/>
      <c r="E76" s="34">
        <f t="shared" si="4"/>
        <v>29.805754542837306</v>
      </c>
      <c r="F76" s="26" t="str">
        <f t="shared" si="5"/>
        <v>Pressure OK</v>
      </c>
      <c r="G76" s="26"/>
      <c r="H76" s="26"/>
    </row>
    <row r="77" spans="1:8" s="29" customFormat="1" ht="12.75">
      <c r="A77" s="35"/>
      <c r="B77" s="36"/>
      <c r="C77" s="36"/>
      <c r="D77" s="37"/>
      <c r="E77" s="38" t="s">
        <v>16</v>
      </c>
      <c r="F77" s="37"/>
      <c r="G77" s="26"/>
      <c r="H77" s="26"/>
    </row>
    <row r="78" spans="1:8" s="29" customFormat="1" ht="12.75">
      <c r="A78" s="30" t="s">
        <v>75</v>
      </c>
      <c r="B78" s="30">
        <v>40</v>
      </c>
      <c r="C78" s="27">
        <v>0.25</v>
      </c>
      <c r="D78" s="27"/>
      <c r="E78" s="34">
        <f aca="true" t="shared" si="6" ref="E78:E83">(((SQRT(40))*($D$11/C78))^2)*1.1</f>
        <v>3606.4962996833133</v>
      </c>
      <c r="F78" s="26" t="str">
        <f aca="true" t="shared" si="7" ref="F78:F83">IF(OR(E78&gt;40,E78&lt;22),"Not Recommended","Pressure OK")</f>
        <v>Not Recommended</v>
      </c>
      <c r="G78" s="26"/>
      <c r="H78" s="26"/>
    </row>
    <row r="79" spans="1:8" s="29" customFormat="1" ht="12.75">
      <c r="A79" s="30" t="s">
        <v>76</v>
      </c>
      <c r="B79" s="30">
        <v>40</v>
      </c>
      <c r="C79" s="27">
        <v>0.55</v>
      </c>
      <c r="D79" s="27"/>
      <c r="E79" s="34">
        <f t="shared" si="6"/>
        <v>745.1438635709324</v>
      </c>
      <c r="F79" s="26" t="str">
        <f t="shared" si="7"/>
        <v>Not Recommended</v>
      </c>
      <c r="G79" s="26"/>
      <c r="H79" s="26"/>
    </row>
    <row r="80" spans="1:8" s="29" customFormat="1" ht="12.75">
      <c r="A80" s="30" t="s">
        <v>77</v>
      </c>
      <c r="B80" s="30">
        <v>40</v>
      </c>
      <c r="C80" s="30">
        <v>1.1</v>
      </c>
      <c r="D80" s="27"/>
      <c r="E80" s="34">
        <f t="shared" si="6"/>
        <v>186.2859658927331</v>
      </c>
      <c r="F80" s="26" t="str">
        <f t="shared" si="7"/>
        <v>Not Recommended</v>
      </c>
      <c r="G80" s="26"/>
      <c r="H80" s="26"/>
    </row>
    <row r="81" spans="1:8" s="29" customFormat="1" ht="12.75">
      <c r="A81" s="30" t="s">
        <v>78</v>
      </c>
      <c r="B81" s="30">
        <v>40</v>
      </c>
      <c r="C81" s="30">
        <v>1.93</v>
      </c>
      <c r="D81" s="27"/>
      <c r="E81" s="40">
        <f t="shared" si="6"/>
        <v>60.513307398911934</v>
      </c>
      <c r="F81" s="26" t="str">
        <f t="shared" si="7"/>
        <v>Not Recommended</v>
      </c>
      <c r="G81" s="26"/>
      <c r="H81" s="26"/>
    </row>
    <row r="82" spans="1:8" s="29" customFormat="1" ht="12.75">
      <c r="A82" s="30" t="s">
        <v>79</v>
      </c>
      <c r="B82" s="30">
        <v>40</v>
      </c>
      <c r="C82" s="30">
        <v>2.71</v>
      </c>
      <c r="D82" s="27"/>
      <c r="E82" s="34">
        <f t="shared" si="6"/>
        <v>30.692122755709637</v>
      </c>
      <c r="F82" s="26" t="str">
        <f t="shared" si="7"/>
        <v>Pressure OK</v>
      </c>
      <c r="G82" s="26"/>
      <c r="H82" s="26"/>
    </row>
    <row r="83" spans="1:8" s="29" customFormat="1" ht="12.75">
      <c r="A83" s="30" t="s">
        <v>80</v>
      </c>
      <c r="B83" s="30">
        <v>40</v>
      </c>
      <c r="C83" s="30">
        <v>3.13</v>
      </c>
      <c r="D83" s="27"/>
      <c r="E83" s="34">
        <f t="shared" si="6"/>
        <v>23.007892162848155</v>
      </c>
      <c r="F83" s="26" t="str">
        <f t="shared" si="7"/>
        <v>Pressure OK</v>
      </c>
      <c r="G83" s="26"/>
      <c r="H83" s="26"/>
    </row>
    <row r="84" spans="1:8" s="29" customFormat="1" ht="12.75">
      <c r="A84" s="35"/>
      <c r="B84" s="36"/>
      <c r="C84" s="36"/>
      <c r="D84" s="37"/>
      <c r="E84" s="38" t="s">
        <v>16</v>
      </c>
      <c r="F84" s="37"/>
      <c r="G84" s="26"/>
      <c r="H84" s="26"/>
    </row>
    <row r="85" spans="1:8" s="29" customFormat="1" ht="12.75">
      <c r="A85" s="30" t="s">
        <v>81</v>
      </c>
      <c r="B85" s="30">
        <v>40</v>
      </c>
      <c r="C85" s="27">
        <v>0.28</v>
      </c>
      <c r="D85" s="27"/>
      <c r="E85" s="34">
        <f aca="true" t="shared" si="8" ref="E85:E93">(((SQRT(40))*($D$11/C85))^2)*1.1</f>
        <v>2875.076769517947</v>
      </c>
      <c r="F85" s="26" t="str">
        <f aca="true" t="shared" si="9" ref="F85:F93">IF(OR(E85&gt;40,E85&lt;22),"Not Recommended","Pressure OK")</f>
        <v>Not Recommended</v>
      </c>
      <c r="G85" s="26"/>
      <c r="H85" s="26"/>
    </row>
    <row r="86" spans="1:8" s="29" customFormat="1" ht="12.75">
      <c r="A86" s="30" t="s">
        <v>82</v>
      </c>
      <c r="B86" s="30">
        <v>40</v>
      </c>
      <c r="C86" s="27">
        <v>0.35</v>
      </c>
      <c r="D86" s="27"/>
      <c r="E86" s="34">
        <f t="shared" si="8"/>
        <v>1840.0491324914867</v>
      </c>
      <c r="F86" s="26" t="str">
        <f t="shared" si="9"/>
        <v>Not Recommended</v>
      </c>
      <c r="G86" s="26"/>
      <c r="H86" s="26"/>
    </row>
    <row r="87" spans="1:8" s="29" customFormat="1" ht="12.75">
      <c r="A87" s="30" t="s">
        <v>83</v>
      </c>
      <c r="B87" s="30">
        <v>40</v>
      </c>
      <c r="C87" s="27">
        <v>0.56</v>
      </c>
      <c r="D87" s="27"/>
      <c r="E87" s="34">
        <f t="shared" si="8"/>
        <v>718.7691923794868</v>
      </c>
      <c r="F87" s="26" t="str">
        <f t="shared" si="9"/>
        <v>Not Recommended</v>
      </c>
      <c r="G87" s="26"/>
      <c r="H87" s="26"/>
    </row>
    <row r="88" spans="1:8" s="29" customFormat="1" ht="12.75">
      <c r="A88" s="30" t="s">
        <v>84</v>
      </c>
      <c r="B88" s="30">
        <v>40</v>
      </c>
      <c r="C88" s="27">
        <v>0.82</v>
      </c>
      <c r="D88" s="27"/>
      <c r="E88" s="34">
        <f t="shared" si="8"/>
        <v>335.2260837748469</v>
      </c>
      <c r="F88" s="26" t="str">
        <f t="shared" si="9"/>
        <v>Not Recommended</v>
      </c>
      <c r="G88" s="26"/>
      <c r="H88" s="26"/>
    </row>
    <row r="89" spans="1:8" s="29" customFormat="1" ht="12.75">
      <c r="A89" s="30" t="s">
        <v>85</v>
      </c>
      <c r="B89" s="30">
        <v>40</v>
      </c>
      <c r="C89" s="27">
        <v>1.16</v>
      </c>
      <c r="D89" s="27"/>
      <c r="E89" s="34">
        <f t="shared" si="8"/>
        <v>167.51339085181863</v>
      </c>
      <c r="F89" s="26" t="str">
        <f t="shared" si="9"/>
        <v>Not Recommended</v>
      </c>
      <c r="G89" s="26"/>
      <c r="H89" s="26"/>
    </row>
    <row r="90" spans="1:8" s="29" customFormat="1" ht="12.75">
      <c r="A90" s="30" t="s">
        <v>86</v>
      </c>
      <c r="B90" s="30">
        <v>40</v>
      </c>
      <c r="C90" s="27">
        <v>1.46</v>
      </c>
      <c r="D90" s="27"/>
      <c r="E90" s="34">
        <f t="shared" si="8"/>
        <v>105.74498908341484</v>
      </c>
      <c r="F90" s="26" t="str">
        <f t="shared" si="9"/>
        <v>Not Recommended</v>
      </c>
      <c r="G90" s="26"/>
      <c r="H90" s="26"/>
    </row>
    <row r="91" spans="1:8" s="29" customFormat="1" ht="12.75">
      <c r="A91" s="30" t="s">
        <v>87</v>
      </c>
      <c r="B91" s="30">
        <v>40</v>
      </c>
      <c r="C91" s="27">
        <v>1.97</v>
      </c>
      <c r="D91" s="27"/>
      <c r="E91" s="34">
        <f t="shared" si="8"/>
        <v>58.08086235929992</v>
      </c>
      <c r="F91" s="26" t="str">
        <f t="shared" si="9"/>
        <v>Not Recommended</v>
      </c>
      <c r="G91" s="26"/>
      <c r="H91" s="26"/>
    </row>
    <row r="92" spans="1:8" s="29" customFormat="1" ht="12.75">
      <c r="A92" s="30" t="s">
        <v>88</v>
      </c>
      <c r="B92" s="30">
        <v>40</v>
      </c>
      <c r="C92" s="27">
        <v>3.08</v>
      </c>
      <c r="D92" s="27"/>
      <c r="E92" s="34">
        <f t="shared" si="8"/>
        <v>23.760965037338412</v>
      </c>
      <c r="F92" s="26" t="str">
        <f t="shared" si="9"/>
        <v>Pressure OK</v>
      </c>
      <c r="G92" s="26"/>
      <c r="H92" s="26"/>
    </row>
    <row r="93" spans="1:8" s="29" customFormat="1" ht="12.75">
      <c r="A93" s="30" t="s">
        <v>89</v>
      </c>
      <c r="B93" s="30">
        <v>40</v>
      </c>
      <c r="C93" s="27">
        <v>4.43</v>
      </c>
      <c r="D93" s="27"/>
      <c r="E93" s="34">
        <f t="shared" si="8"/>
        <v>11.485715531299885</v>
      </c>
      <c r="F93" s="26" t="str">
        <f t="shared" si="9"/>
        <v>Not Recommended</v>
      </c>
      <c r="G93" s="26"/>
      <c r="H93" s="26"/>
    </row>
    <row r="94" spans="1:8" s="29" customFormat="1" ht="12.75">
      <c r="A94" s="35"/>
      <c r="B94" s="36"/>
      <c r="C94" s="36"/>
      <c r="D94" s="37"/>
      <c r="E94" s="38" t="s">
        <v>16</v>
      </c>
      <c r="F94" s="37"/>
      <c r="G94" s="26"/>
      <c r="H94" s="26"/>
    </row>
    <row r="95" spans="1:8" s="29" customFormat="1" ht="12.75">
      <c r="A95" s="30" t="s">
        <v>90</v>
      </c>
      <c r="B95" s="30">
        <v>40</v>
      </c>
      <c r="C95" s="27">
        <v>0.2</v>
      </c>
      <c r="D95" s="27"/>
      <c r="E95" s="34">
        <f aca="true" t="shared" si="10" ref="E95:E117">(((SQRT(40))*($D$11/C95))^2)*1.1</f>
        <v>5635.150468255178</v>
      </c>
      <c r="F95" s="26" t="str">
        <f aca="true" t="shared" si="11" ref="F95:F117">IF(OR(E95&gt;40,E95&lt;22),"Not Recommended","Pressure OK")</f>
        <v>Not Recommended</v>
      </c>
      <c r="G95" s="26"/>
      <c r="H95" s="26"/>
    </row>
    <row r="96" spans="1:8" s="29" customFormat="1" ht="12.75">
      <c r="A96" s="30" t="s">
        <v>91</v>
      </c>
      <c r="B96" s="30">
        <v>40</v>
      </c>
      <c r="C96" s="27">
        <v>0.24</v>
      </c>
      <c r="D96" s="27"/>
      <c r="E96" s="34">
        <f t="shared" si="10"/>
        <v>3913.298936288318</v>
      </c>
      <c r="F96" s="26" t="str">
        <f t="shared" si="11"/>
        <v>Not Recommended</v>
      </c>
      <c r="G96" s="26"/>
      <c r="H96" s="26"/>
    </row>
    <row r="97" spans="1:8" s="29" customFormat="1" ht="12.75">
      <c r="A97" s="30" t="s">
        <v>92</v>
      </c>
      <c r="B97" s="30">
        <v>40</v>
      </c>
      <c r="C97" s="27">
        <v>0.31</v>
      </c>
      <c r="D97" s="27"/>
      <c r="E97" s="34">
        <f t="shared" si="10"/>
        <v>2345.5360950073577</v>
      </c>
      <c r="F97" s="26" t="str">
        <f t="shared" si="11"/>
        <v>Not Recommended</v>
      </c>
      <c r="G97" s="26"/>
      <c r="H97" s="26"/>
    </row>
    <row r="98" spans="1:8" s="29" customFormat="1" ht="12.75">
      <c r="A98" s="30" t="s">
        <v>93</v>
      </c>
      <c r="B98" s="30">
        <v>40</v>
      </c>
      <c r="C98" s="27">
        <v>0.4</v>
      </c>
      <c r="D98" s="27"/>
      <c r="E98" s="34">
        <f t="shared" si="10"/>
        <v>1408.7876170637944</v>
      </c>
      <c r="F98" s="26" t="str">
        <f t="shared" si="11"/>
        <v>Not Recommended</v>
      </c>
      <c r="G98" s="26"/>
      <c r="H98" s="26"/>
    </row>
    <row r="99" spans="1:8" s="29" customFormat="1" ht="12.75">
      <c r="A99" s="30" t="s">
        <v>94</v>
      </c>
      <c r="B99" s="30">
        <v>40</v>
      </c>
      <c r="C99" s="27">
        <v>0.48</v>
      </c>
      <c r="D99" s="27"/>
      <c r="E99" s="34">
        <f t="shared" si="10"/>
        <v>978.3247340720795</v>
      </c>
      <c r="F99" s="26" t="str">
        <f t="shared" si="11"/>
        <v>Not Recommended</v>
      </c>
      <c r="G99" s="26"/>
      <c r="H99" s="26"/>
    </row>
    <row r="100" spans="1:8" s="29" customFormat="1" ht="12.75">
      <c r="A100" s="30" t="s">
        <v>95</v>
      </c>
      <c r="B100" s="30">
        <v>40</v>
      </c>
      <c r="C100" s="27">
        <v>0.71</v>
      </c>
      <c r="D100" s="27"/>
      <c r="E100" s="34">
        <f t="shared" si="10"/>
        <v>447.1454448129481</v>
      </c>
      <c r="F100" s="26" t="str">
        <f t="shared" si="11"/>
        <v>Not Recommended</v>
      </c>
      <c r="G100" s="26"/>
      <c r="H100" s="26"/>
    </row>
    <row r="101" spans="1:8" s="29" customFormat="1" ht="12.75">
      <c r="A101" s="30" t="s">
        <v>96</v>
      </c>
      <c r="B101" s="30">
        <v>40</v>
      </c>
      <c r="C101" s="27">
        <v>0.46</v>
      </c>
      <c r="D101" s="27"/>
      <c r="E101" s="34">
        <f t="shared" si="10"/>
        <v>1065.2458352089182</v>
      </c>
      <c r="F101" s="26" t="str">
        <f t="shared" si="11"/>
        <v>Not Recommended</v>
      </c>
      <c r="G101" s="26"/>
      <c r="H101" s="26"/>
    </row>
    <row r="102" spans="1:8" s="29" customFormat="1" ht="12.75">
      <c r="A102" s="30" t="s">
        <v>97</v>
      </c>
      <c r="B102" s="30">
        <v>40</v>
      </c>
      <c r="C102" s="27">
        <v>0.58</v>
      </c>
      <c r="D102" s="27"/>
      <c r="E102" s="34">
        <f t="shared" si="10"/>
        <v>670.0535634072745</v>
      </c>
      <c r="F102" s="26" t="str">
        <f t="shared" si="11"/>
        <v>Not Recommended</v>
      </c>
      <c r="G102" s="26"/>
      <c r="H102" s="26"/>
    </row>
    <row r="103" spans="1:8" s="29" customFormat="1" ht="12.75">
      <c r="A103" s="30" t="s">
        <v>98</v>
      </c>
      <c r="B103" s="30">
        <v>40</v>
      </c>
      <c r="C103" s="27">
        <v>0.83</v>
      </c>
      <c r="D103" s="27"/>
      <c r="E103" s="34">
        <f t="shared" si="10"/>
        <v>327.19700788243165</v>
      </c>
      <c r="F103" s="26" t="str">
        <f t="shared" si="11"/>
        <v>Not Recommended</v>
      </c>
      <c r="G103" s="26"/>
      <c r="H103" s="26"/>
    </row>
    <row r="104" spans="1:8" s="29" customFormat="1" ht="12.75">
      <c r="A104" s="30" t="s">
        <v>99</v>
      </c>
      <c r="B104" s="30">
        <v>40</v>
      </c>
      <c r="C104" s="27">
        <v>0.75</v>
      </c>
      <c r="D104" s="27"/>
      <c r="E104" s="34">
        <f t="shared" si="10"/>
        <v>400.7218110759237</v>
      </c>
      <c r="F104" s="26" t="str">
        <f t="shared" si="11"/>
        <v>Not Recommended</v>
      </c>
      <c r="G104" s="26"/>
      <c r="H104" s="26"/>
    </row>
    <row r="105" spans="1:8" s="29" customFormat="1" ht="12.75">
      <c r="A105" s="30" t="s">
        <v>100</v>
      </c>
      <c r="B105" s="30">
        <v>40</v>
      </c>
      <c r="C105" s="27">
        <v>1</v>
      </c>
      <c r="D105" s="27"/>
      <c r="E105" s="34">
        <f t="shared" si="10"/>
        <v>225.40601873020708</v>
      </c>
      <c r="F105" s="26" t="str">
        <f t="shared" si="11"/>
        <v>Not Recommended</v>
      </c>
      <c r="G105" s="26"/>
      <c r="H105" s="26"/>
    </row>
    <row r="106" spans="1:8" s="29" customFormat="1" ht="12.75">
      <c r="A106" s="30" t="s">
        <v>101</v>
      </c>
      <c r="B106" s="30">
        <v>40</v>
      </c>
      <c r="C106" s="27">
        <v>1.08</v>
      </c>
      <c r="D106" s="27"/>
      <c r="E106" s="34">
        <f t="shared" si="10"/>
        <v>193.24933018707736</v>
      </c>
      <c r="F106" s="26" t="str">
        <f t="shared" si="11"/>
        <v>Not Recommended</v>
      </c>
      <c r="G106" s="26"/>
      <c r="H106" s="26"/>
    </row>
    <row r="107" spans="1:8" s="29" customFormat="1" ht="12.75">
      <c r="A107" s="30" t="s">
        <v>102</v>
      </c>
      <c r="B107" s="30">
        <v>40</v>
      </c>
      <c r="C107" s="27">
        <v>1.29</v>
      </c>
      <c r="D107" s="27"/>
      <c r="E107" s="34">
        <f t="shared" si="10"/>
        <v>135.4522076378866</v>
      </c>
      <c r="F107" s="26" t="str">
        <f t="shared" si="11"/>
        <v>Not Recommended</v>
      </c>
      <c r="G107" s="26"/>
      <c r="H107" s="26"/>
    </row>
    <row r="108" spans="1:8" s="29" customFormat="1" ht="12.75">
      <c r="A108" s="30" t="s">
        <v>103</v>
      </c>
      <c r="B108" s="30">
        <v>40</v>
      </c>
      <c r="C108" s="27">
        <v>0.79</v>
      </c>
      <c r="D108" s="27"/>
      <c r="E108" s="34">
        <f t="shared" si="10"/>
        <v>361.1697143570055</v>
      </c>
      <c r="F108" s="26" t="str">
        <f t="shared" si="11"/>
        <v>Not Recommended</v>
      </c>
      <c r="G108" s="26"/>
      <c r="H108" s="26"/>
    </row>
    <row r="109" spans="1:8" s="29" customFormat="1" ht="12.75">
      <c r="A109" s="30" t="s">
        <v>104</v>
      </c>
      <c r="B109" s="30">
        <v>40</v>
      </c>
      <c r="C109" s="27">
        <v>1.21</v>
      </c>
      <c r="D109" s="27"/>
      <c r="E109" s="34">
        <f t="shared" si="10"/>
        <v>153.95534371300258</v>
      </c>
      <c r="F109" s="26" t="str">
        <f t="shared" si="11"/>
        <v>Not Recommended</v>
      </c>
      <c r="G109" s="26"/>
      <c r="H109" s="26"/>
    </row>
    <row r="110" spans="1:8" s="29" customFormat="1" ht="12.75">
      <c r="A110" s="30" t="s">
        <v>105</v>
      </c>
      <c r="B110" s="30">
        <v>40</v>
      </c>
      <c r="C110" s="27">
        <v>1.58</v>
      </c>
      <c r="D110" s="27"/>
      <c r="E110" s="34">
        <f t="shared" si="10"/>
        <v>90.29242858925137</v>
      </c>
      <c r="F110" s="26" t="str">
        <f t="shared" si="11"/>
        <v>Not Recommended</v>
      </c>
      <c r="G110" s="26"/>
      <c r="H110" s="26"/>
    </row>
    <row r="111" spans="1:8" s="29" customFormat="1" ht="12.75">
      <c r="A111" s="30" t="s">
        <v>106</v>
      </c>
      <c r="B111" s="30">
        <v>40</v>
      </c>
      <c r="C111" s="27">
        <v>1.79</v>
      </c>
      <c r="D111" s="27"/>
      <c r="E111" s="34">
        <f t="shared" si="10"/>
        <v>70.34924588190353</v>
      </c>
      <c r="F111" s="26" t="str">
        <f t="shared" si="11"/>
        <v>Not Recommended</v>
      </c>
      <c r="G111" s="26"/>
      <c r="H111" s="26"/>
    </row>
    <row r="112" spans="1:8" s="29" customFormat="1" ht="12.75">
      <c r="A112" s="30" t="s">
        <v>107</v>
      </c>
      <c r="B112" s="30">
        <v>40</v>
      </c>
      <c r="C112" s="27">
        <v>0.43</v>
      </c>
      <c r="D112" s="27"/>
      <c r="E112" s="34">
        <f t="shared" si="10"/>
        <v>1219.0698687409797</v>
      </c>
      <c r="F112" s="26" t="str">
        <f t="shared" si="11"/>
        <v>Not Recommended</v>
      </c>
      <c r="G112" s="26"/>
      <c r="H112" s="26"/>
    </row>
    <row r="113" spans="1:8" s="29" customFormat="1" ht="12.75">
      <c r="A113" s="30" t="s">
        <v>108</v>
      </c>
      <c r="B113" s="30">
        <v>40</v>
      </c>
      <c r="C113" s="27">
        <v>0.69</v>
      </c>
      <c r="D113" s="27"/>
      <c r="E113" s="34">
        <f t="shared" si="10"/>
        <v>473.442593426186</v>
      </c>
      <c r="F113" s="26" t="str">
        <f t="shared" si="11"/>
        <v>Not Recommended</v>
      </c>
      <c r="G113" s="26"/>
      <c r="H113" s="26"/>
    </row>
    <row r="114" spans="1:8" s="29" customFormat="1" ht="12.75">
      <c r="A114" s="30" t="s">
        <v>109</v>
      </c>
      <c r="B114" s="30">
        <v>40</v>
      </c>
      <c r="C114" s="27">
        <v>0.96</v>
      </c>
      <c r="D114" s="27"/>
      <c r="E114" s="34">
        <f t="shared" si="10"/>
        <v>244.58118351801988</v>
      </c>
      <c r="F114" s="26" t="str">
        <f t="shared" si="11"/>
        <v>Not Recommended</v>
      </c>
      <c r="G114" s="26"/>
      <c r="H114" s="26"/>
    </row>
    <row r="115" spans="1:8" s="29" customFormat="1" ht="12.75">
      <c r="A115" s="30" t="s">
        <v>110</v>
      </c>
      <c r="B115" s="30">
        <v>40</v>
      </c>
      <c r="C115" s="27">
        <v>1.4</v>
      </c>
      <c r="D115" s="27"/>
      <c r="E115" s="34">
        <f t="shared" si="10"/>
        <v>115.00307078071792</v>
      </c>
      <c r="F115" s="26" t="str">
        <f t="shared" si="11"/>
        <v>Not Recommended</v>
      </c>
      <c r="G115" s="26"/>
      <c r="H115" s="26"/>
    </row>
    <row r="116" spans="1:8" s="29" customFormat="1" ht="12.75">
      <c r="A116" s="30" t="s">
        <v>111</v>
      </c>
      <c r="B116" s="30">
        <v>40</v>
      </c>
      <c r="C116" s="27">
        <v>1.71</v>
      </c>
      <c r="D116" s="27"/>
      <c r="E116" s="34">
        <f t="shared" si="10"/>
        <v>77.08560539318323</v>
      </c>
      <c r="F116" s="26" t="str">
        <f t="shared" si="11"/>
        <v>Not Recommended</v>
      </c>
      <c r="G116" s="26"/>
      <c r="H116" s="26"/>
    </row>
    <row r="117" spans="1:8" s="29" customFormat="1" ht="12.75">
      <c r="A117" s="30" t="s">
        <v>112</v>
      </c>
      <c r="B117" s="30">
        <v>40</v>
      </c>
      <c r="C117" s="27">
        <v>2</v>
      </c>
      <c r="D117" s="27"/>
      <c r="E117" s="34">
        <f t="shared" si="10"/>
        <v>56.35150468255177</v>
      </c>
      <c r="F117" s="26" t="str">
        <f t="shared" si="11"/>
        <v>Not Recommended</v>
      </c>
      <c r="G117" s="26"/>
      <c r="H117" s="26"/>
    </row>
    <row r="118" spans="1:8" s="29" customFormat="1" ht="12.75">
      <c r="A118" s="35"/>
      <c r="B118" s="36"/>
      <c r="C118" s="36"/>
      <c r="D118" s="37"/>
      <c r="E118" s="38" t="s">
        <v>16</v>
      </c>
      <c r="F118" s="37"/>
      <c r="G118" s="26"/>
      <c r="H118" s="26"/>
    </row>
    <row r="119" spans="1:8" s="29" customFormat="1" ht="12.75">
      <c r="A119" s="30" t="s">
        <v>113</v>
      </c>
      <c r="B119" s="27">
        <v>40</v>
      </c>
      <c r="C119" s="27">
        <v>0.44</v>
      </c>
      <c r="D119" s="27"/>
      <c r="E119" s="34">
        <f aca="true" t="shared" si="12" ref="E119:E124">(((SQRT(40))*($D$11/C119))^2)*1.1</f>
        <v>1164.287286829582</v>
      </c>
      <c r="F119" s="26" t="str">
        <f aca="true" t="shared" si="13" ref="F119:F124">IF(OR(E119&gt;40,E119&lt;22),"Not Recommended","Pressure OK")</f>
        <v>Not Recommended</v>
      </c>
      <c r="G119" s="26"/>
      <c r="H119" s="26"/>
    </row>
    <row r="120" spans="1:8" s="29" customFormat="1" ht="12.75">
      <c r="A120" s="30" t="s">
        <v>114</v>
      </c>
      <c r="B120" s="30">
        <v>40</v>
      </c>
      <c r="C120" s="30">
        <v>0.678</v>
      </c>
      <c r="D120" s="27"/>
      <c r="E120" s="34">
        <f t="shared" si="12"/>
        <v>490.3499332807039</v>
      </c>
      <c r="F120" s="26" t="str">
        <f t="shared" si="13"/>
        <v>Not Recommended</v>
      </c>
      <c r="G120" s="26"/>
      <c r="H120" s="26"/>
    </row>
    <row r="121" spans="1:8" s="29" customFormat="1" ht="12.75">
      <c r="A121" s="30" t="s">
        <v>115</v>
      </c>
      <c r="B121" s="30">
        <v>40</v>
      </c>
      <c r="C121" s="30">
        <v>0.842</v>
      </c>
      <c r="D121" s="27"/>
      <c r="E121" s="34">
        <f t="shared" si="12"/>
        <v>317.9371854286073</v>
      </c>
      <c r="F121" s="26" t="str">
        <f t="shared" si="13"/>
        <v>Not Recommended</v>
      </c>
      <c r="G121" s="26"/>
      <c r="H121" s="26"/>
    </row>
    <row r="122" spans="1:8" s="29" customFormat="1" ht="12.75">
      <c r="A122" s="30" t="s">
        <v>116</v>
      </c>
      <c r="B122" s="30">
        <v>40</v>
      </c>
      <c r="C122" s="30">
        <v>1.1</v>
      </c>
      <c r="D122" s="27"/>
      <c r="E122" s="34">
        <f t="shared" si="12"/>
        <v>186.2859658927331</v>
      </c>
      <c r="F122" s="26" t="str">
        <f t="shared" si="13"/>
        <v>Not Recommended</v>
      </c>
      <c r="G122" s="26"/>
      <c r="H122" s="26"/>
    </row>
    <row r="123" spans="1:8" s="29" customFormat="1" ht="12.75">
      <c r="A123" s="30" t="s">
        <v>117</v>
      </c>
      <c r="B123" s="30">
        <v>40</v>
      </c>
      <c r="C123" s="30">
        <v>1.36</v>
      </c>
      <c r="D123" s="27"/>
      <c r="E123" s="34">
        <f t="shared" si="12"/>
        <v>121.86744092247356</v>
      </c>
      <c r="F123" s="26" t="str">
        <f t="shared" si="13"/>
        <v>Not Recommended</v>
      </c>
      <c r="G123" s="26"/>
      <c r="H123" s="26"/>
    </row>
    <row r="124" spans="1:8" s="29" customFormat="1" ht="12.75">
      <c r="A124" s="30" t="s">
        <v>118</v>
      </c>
      <c r="B124" s="30">
        <v>40</v>
      </c>
      <c r="C124" s="30">
        <v>1.53</v>
      </c>
      <c r="D124" s="27"/>
      <c r="E124" s="34">
        <f t="shared" si="12"/>
        <v>96.29032369183095</v>
      </c>
      <c r="F124" s="26" t="str">
        <f t="shared" si="13"/>
        <v>Not Recommended</v>
      </c>
      <c r="G124" s="26"/>
      <c r="H124" s="26"/>
    </row>
    <row r="125" spans="1:8" s="29" customFormat="1" ht="12.75">
      <c r="A125" s="35"/>
      <c r="B125" s="36"/>
      <c r="C125" s="36"/>
      <c r="D125" s="37"/>
      <c r="E125" s="38" t="s">
        <v>16</v>
      </c>
      <c r="F125" s="37"/>
      <c r="G125" s="26"/>
      <c r="H125" s="26"/>
    </row>
    <row r="126" spans="1:8" s="29" customFormat="1" ht="12.75">
      <c r="A126" s="30" t="s">
        <v>119</v>
      </c>
      <c r="B126" s="30">
        <v>40</v>
      </c>
      <c r="C126" s="30">
        <v>0.1</v>
      </c>
      <c r="D126" s="27"/>
      <c r="E126" s="34">
        <f aca="true" t="shared" si="14" ref="E126:E137">(((SQRT(40))*($D$11/C126))^2)*1.1</f>
        <v>22540.60187302071</v>
      </c>
      <c r="F126" s="26" t="str">
        <f aca="true" t="shared" si="15" ref="F126:F137">IF(OR(E126&gt;40,E126&lt;22),"Not Recommended","Pressure OK")</f>
        <v>Not Recommended</v>
      </c>
      <c r="G126" s="26"/>
      <c r="H126" s="26"/>
    </row>
    <row r="127" spans="1:8" s="29" customFormat="1" ht="12.75">
      <c r="A127" s="30" t="s">
        <v>120</v>
      </c>
      <c r="B127" s="30">
        <v>40</v>
      </c>
      <c r="C127" s="30">
        <v>0.2</v>
      </c>
      <c r="D127" s="27"/>
      <c r="E127" s="34">
        <f t="shared" si="14"/>
        <v>5635.150468255178</v>
      </c>
      <c r="F127" s="26" t="str">
        <f t="shared" si="15"/>
        <v>Not Recommended</v>
      </c>
      <c r="G127" s="26"/>
      <c r="H127" s="26"/>
    </row>
    <row r="128" spans="1:8" s="29" customFormat="1" ht="12.75">
      <c r="A128" s="30" t="s">
        <v>121</v>
      </c>
      <c r="B128" s="30">
        <v>40</v>
      </c>
      <c r="C128" s="30">
        <v>0.4</v>
      </c>
      <c r="D128" s="27"/>
      <c r="E128" s="34">
        <f t="shared" si="14"/>
        <v>1408.7876170637944</v>
      </c>
      <c r="F128" s="26" t="str">
        <f t="shared" si="15"/>
        <v>Not Recommended</v>
      </c>
      <c r="G128" s="26"/>
      <c r="H128" s="26"/>
    </row>
    <row r="129" spans="1:8" s="29" customFormat="1" ht="12.75">
      <c r="A129" s="30" t="s">
        <v>122</v>
      </c>
      <c r="B129" s="30">
        <v>40</v>
      </c>
      <c r="C129" s="30">
        <v>0.6</v>
      </c>
      <c r="D129" s="27"/>
      <c r="E129" s="34">
        <f t="shared" si="14"/>
        <v>626.1278298061308</v>
      </c>
      <c r="F129" s="26" t="str">
        <f t="shared" si="15"/>
        <v>Not Recommended</v>
      </c>
      <c r="G129" s="26"/>
      <c r="H129" s="26"/>
    </row>
    <row r="130" spans="1:8" s="29" customFormat="1" ht="12.75">
      <c r="A130" s="41" t="s">
        <v>123</v>
      </c>
      <c r="B130" s="41">
        <v>40</v>
      </c>
      <c r="C130" s="42">
        <v>0.8</v>
      </c>
      <c r="D130" s="42"/>
      <c r="E130" s="43">
        <f t="shared" si="14"/>
        <v>352.1969042659486</v>
      </c>
      <c r="F130" s="26" t="str">
        <f t="shared" si="15"/>
        <v>Not Recommended</v>
      </c>
      <c r="G130" s="26"/>
      <c r="H130" s="26"/>
    </row>
    <row r="131" spans="1:8" s="29" customFormat="1" ht="12.75">
      <c r="A131" s="41" t="s">
        <v>124</v>
      </c>
      <c r="B131" s="41">
        <v>40</v>
      </c>
      <c r="C131" s="44">
        <v>1</v>
      </c>
      <c r="D131" s="42"/>
      <c r="E131" s="43">
        <f t="shared" si="14"/>
        <v>225.40601873020708</v>
      </c>
      <c r="F131" s="26" t="str">
        <f t="shared" si="15"/>
        <v>Not Recommended</v>
      </c>
      <c r="G131" s="26"/>
      <c r="H131" s="26"/>
    </row>
    <row r="132" spans="1:8" s="29" customFormat="1" ht="12.75">
      <c r="A132" s="41" t="s">
        <v>125</v>
      </c>
      <c r="B132" s="41">
        <v>40</v>
      </c>
      <c r="C132" s="44">
        <v>1.5</v>
      </c>
      <c r="D132" s="42"/>
      <c r="E132" s="43">
        <f t="shared" si="14"/>
        <v>100.18045276898093</v>
      </c>
      <c r="F132" s="26" t="str">
        <f t="shared" si="15"/>
        <v>Not Recommended</v>
      </c>
      <c r="G132" s="26"/>
      <c r="H132" s="26"/>
    </row>
    <row r="133" spans="1:8" s="29" customFormat="1" ht="12.75">
      <c r="A133" s="45" t="s">
        <v>126</v>
      </c>
      <c r="B133" s="45">
        <v>40</v>
      </c>
      <c r="C133" s="46">
        <v>2</v>
      </c>
      <c r="D133" s="47"/>
      <c r="E133" s="43">
        <f t="shared" si="14"/>
        <v>56.35150468255177</v>
      </c>
      <c r="F133" s="26" t="str">
        <f t="shared" si="15"/>
        <v>Not Recommended</v>
      </c>
      <c r="G133" s="26"/>
      <c r="H133" s="26"/>
    </row>
    <row r="134" spans="1:8" s="29" customFormat="1" ht="12.75">
      <c r="A134" s="45" t="s">
        <v>127</v>
      </c>
      <c r="B134" s="45">
        <v>40</v>
      </c>
      <c r="C134" s="46">
        <v>2.5</v>
      </c>
      <c r="D134" s="47"/>
      <c r="E134" s="43">
        <f t="shared" si="14"/>
        <v>36.06496299683314</v>
      </c>
      <c r="F134" s="26" t="str">
        <f t="shared" si="15"/>
        <v>Pressure OK</v>
      </c>
      <c r="G134" s="26"/>
      <c r="H134" s="26"/>
    </row>
    <row r="135" spans="1:8" s="29" customFormat="1" ht="12.75">
      <c r="A135" s="41" t="s">
        <v>128</v>
      </c>
      <c r="B135" s="41">
        <v>40</v>
      </c>
      <c r="C135" s="44">
        <v>3</v>
      </c>
      <c r="D135" s="42"/>
      <c r="E135" s="43">
        <f t="shared" si="14"/>
        <v>25.045113192245232</v>
      </c>
      <c r="F135" s="26" t="str">
        <f t="shared" si="15"/>
        <v>Pressure OK</v>
      </c>
      <c r="G135" s="26"/>
      <c r="H135" s="26"/>
    </row>
    <row r="136" spans="1:8" s="29" customFormat="1" ht="12.75">
      <c r="A136" s="41" t="s">
        <v>129</v>
      </c>
      <c r="B136" s="41">
        <v>40</v>
      </c>
      <c r="C136" s="44">
        <v>3.5</v>
      </c>
      <c r="D136" s="42"/>
      <c r="E136" s="43">
        <f t="shared" si="14"/>
        <v>18.400491324914867</v>
      </c>
      <c r="F136" s="26" t="str">
        <f t="shared" si="15"/>
        <v>Not Recommended</v>
      </c>
      <c r="G136" s="26"/>
      <c r="H136" s="26"/>
    </row>
    <row r="137" spans="1:8" s="29" customFormat="1" ht="12.75">
      <c r="A137" s="30" t="s">
        <v>130</v>
      </c>
      <c r="B137" s="30">
        <v>40</v>
      </c>
      <c r="C137" s="40">
        <v>4</v>
      </c>
      <c r="D137" s="27"/>
      <c r="E137" s="34">
        <f t="shared" si="14"/>
        <v>14.087876170637943</v>
      </c>
      <c r="F137" s="26" t="str">
        <f t="shared" si="15"/>
        <v>Not Recommended</v>
      </c>
      <c r="G137" s="26"/>
      <c r="H137" s="26"/>
    </row>
    <row r="138" spans="1:8" s="29" customFormat="1" ht="12.75">
      <c r="A138" s="35"/>
      <c r="B138" s="36"/>
      <c r="C138" s="36"/>
      <c r="D138" s="37"/>
      <c r="E138" s="38" t="s">
        <v>16</v>
      </c>
      <c r="F138" s="37"/>
      <c r="G138" s="26"/>
      <c r="H138" s="26"/>
    </row>
    <row r="139" spans="1:8" s="29" customFormat="1" ht="12.75">
      <c r="A139" s="30" t="s">
        <v>131</v>
      </c>
      <c r="B139" s="27">
        <v>40</v>
      </c>
      <c r="C139" s="27">
        <v>0.11</v>
      </c>
      <c r="D139" s="27"/>
      <c r="E139" s="34">
        <f aca="true" t="shared" si="16" ref="E139:E145">(((SQRT(B139))*($D$11/C139))^2)*1.1</f>
        <v>18628.59658927331</v>
      </c>
      <c r="F139" s="26" t="str">
        <f aca="true" t="shared" si="17" ref="F139:F145">IF(OR(E139&gt;45,E139&lt;20),"Not Recommended","Pressure OK")</f>
        <v>Not Recommended</v>
      </c>
      <c r="G139" s="26"/>
      <c r="H139" s="26"/>
    </row>
    <row r="140" spans="1:8" s="29" customFormat="1" ht="12.75">
      <c r="A140" s="30" t="s">
        <v>132</v>
      </c>
      <c r="B140" s="27">
        <v>40</v>
      </c>
      <c r="C140" s="27">
        <v>0.29</v>
      </c>
      <c r="D140" s="27"/>
      <c r="E140" s="34">
        <f t="shared" si="16"/>
        <v>2680.214253629098</v>
      </c>
      <c r="F140" s="26" t="str">
        <f t="shared" si="17"/>
        <v>Not Recommended</v>
      </c>
      <c r="G140" s="26"/>
      <c r="H140" s="26"/>
    </row>
    <row r="141" spans="1:8" s="29" customFormat="1" ht="12.75">
      <c r="A141" s="30" t="s">
        <v>133</v>
      </c>
      <c r="B141" s="27">
        <v>40</v>
      </c>
      <c r="C141" s="27">
        <v>0.57</v>
      </c>
      <c r="D141" s="27"/>
      <c r="E141" s="34">
        <f t="shared" si="16"/>
        <v>693.7704485386494</v>
      </c>
      <c r="F141" s="26" t="str">
        <f t="shared" si="17"/>
        <v>Not Recommended</v>
      </c>
      <c r="G141" s="26"/>
      <c r="H141" s="26"/>
    </row>
    <row r="142" spans="1:8" s="29" customFormat="1" ht="12.75">
      <c r="A142" s="30" t="s">
        <v>134</v>
      </c>
      <c r="B142" s="27">
        <v>40</v>
      </c>
      <c r="C142" s="27">
        <v>1.08</v>
      </c>
      <c r="D142" s="27"/>
      <c r="E142" s="34">
        <f t="shared" si="16"/>
        <v>193.24933018707736</v>
      </c>
      <c r="F142" s="26" t="str">
        <f t="shared" si="17"/>
        <v>Not Recommended</v>
      </c>
      <c r="G142" s="26"/>
      <c r="H142" s="26"/>
    </row>
    <row r="143" spans="1:8" s="29" customFormat="1" ht="12.75">
      <c r="A143" s="30" t="s">
        <v>135</v>
      </c>
      <c r="B143" s="27">
        <v>40</v>
      </c>
      <c r="C143" s="27">
        <v>1.8</v>
      </c>
      <c r="D143" s="27"/>
      <c r="E143" s="34">
        <f t="shared" si="16"/>
        <v>69.56975886734786</v>
      </c>
      <c r="F143" s="26" t="str">
        <f t="shared" si="17"/>
        <v>Not Recommended</v>
      </c>
      <c r="G143" s="26"/>
      <c r="H143" s="26"/>
    </row>
    <row r="144" spans="1:8" s="29" customFormat="1" ht="12.75">
      <c r="A144" s="30" t="s">
        <v>136</v>
      </c>
      <c r="B144" s="27">
        <v>40</v>
      </c>
      <c r="C144" s="27">
        <v>3.7</v>
      </c>
      <c r="D144" s="27"/>
      <c r="E144" s="34">
        <f t="shared" si="16"/>
        <v>16.465012325069907</v>
      </c>
      <c r="F144" s="26" t="str">
        <f t="shared" si="17"/>
        <v>Not Recommended</v>
      </c>
      <c r="G144" s="26"/>
      <c r="H144" s="26"/>
    </row>
    <row r="145" spans="1:8" s="29" customFormat="1" ht="12.75">
      <c r="A145" s="30" t="s">
        <v>137</v>
      </c>
      <c r="B145" s="27">
        <v>40</v>
      </c>
      <c r="C145" s="27">
        <v>6.02</v>
      </c>
      <c r="D145" s="27"/>
      <c r="E145" s="34">
        <f t="shared" si="16"/>
        <v>6.219744228270306</v>
      </c>
      <c r="F145" s="26" t="str">
        <f t="shared" si="17"/>
        <v>Not Recommended</v>
      </c>
      <c r="G145" s="26"/>
      <c r="H145" s="26"/>
    </row>
    <row r="146" spans="1:8" s="29" customFormat="1" ht="12.75">
      <c r="A146" s="35"/>
      <c r="B146" s="36"/>
      <c r="C146" s="36"/>
      <c r="D146" s="37"/>
      <c r="E146" s="38" t="s">
        <v>16</v>
      </c>
      <c r="F146" s="37"/>
      <c r="G146" s="26"/>
      <c r="H146" s="26"/>
    </row>
    <row r="147" spans="1:8" s="29" customFormat="1" ht="12.75">
      <c r="A147" s="30" t="s">
        <v>138</v>
      </c>
      <c r="B147" s="27">
        <v>30</v>
      </c>
      <c r="C147" s="27">
        <v>0.34</v>
      </c>
      <c r="D147" s="27"/>
      <c r="E147" s="34">
        <f>(((SQRT(B147))*($D$11/C147))^2)*1.1</f>
        <v>1462.4092910696825</v>
      </c>
      <c r="F147" s="26" t="str">
        <f>IF(OR(E147&gt;40,E147&lt;22),"Not Recommended","Pressure OK")</f>
        <v>Not Recommended</v>
      </c>
      <c r="G147" s="26"/>
      <c r="H147" s="26"/>
    </row>
    <row r="148" spans="1:8" s="29" customFormat="1" ht="12.75">
      <c r="A148" s="30" t="s">
        <v>139</v>
      </c>
      <c r="B148" s="27">
        <v>30</v>
      </c>
      <c r="C148" s="27">
        <v>0.7</v>
      </c>
      <c r="D148" s="27"/>
      <c r="E148" s="34">
        <f>(((SQRT(B148))*($D$11/C148))^2)*1.1</f>
        <v>345.0092123421538</v>
      </c>
      <c r="F148" s="26" t="str">
        <f>IF(OR(E148&gt;40,E148&lt;22),"Not Recommended","Pressure OK")</f>
        <v>Not Recommended</v>
      </c>
      <c r="G148" s="26"/>
      <c r="H148" s="26"/>
    </row>
    <row r="149" spans="1:8" s="29" customFormat="1" ht="12.75">
      <c r="A149" s="30" t="s">
        <v>140</v>
      </c>
      <c r="B149" s="27">
        <v>30</v>
      </c>
      <c r="C149" s="27">
        <v>1.6</v>
      </c>
      <c r="D149" s="27"/>
      <c r="E149" s="34">
        <f>(((SQRT(B149))*($D$11/C149))^2)*1.1</f>
        <v>66.03691954986535</v>
      </c>
      <c r="F149" s="26" t="str">
        <f>IF(OR(E149&gt;40,E149&lt;22),"Not Recommended","Pressure OK")</f>
        <v>Not Recommended</v>
      </c>
      <c r="G149" s="26"/>
      <c r="H149" s="26"/>
    </row>
    <row r="150" spans="1:8" s="29" customFormat="1" ht="12.75">
      <c r="A150" s="30" t="s">
        <v>141</v>
      </c>
      <c r="B150" s="27">
        <v>30</v>
      </c>
      <c r="C150" s="27">
        <v>2.1</v>
      </c>
      <c r="D150" s="27"/>
      <c r="E150" s="34">
        <f>(((SQRT(B150))*($D$11/C150))^2)*1.1</f>
        <v>38.334356926905954</v>
      </c>
      <c r="F150" s="26" t="str">
        <f>IF(OR(E150&gt;40,E150&lt;22),"Not Recommended","Pressure OK")</f>
        <v>Pressure OK</v>
      </c>
      <c r="G150" s="26"/>
      <c r="H150" s="26"/>
    </row>
    <row r="151" spans="1:8" s="29" customFormat="1" ht="12.75">
      <c r="A151" s="30" t="s">
        <v>142</v>
      </c>
      <c r="B151" s="27">
        <v>30</v>
      </c>
      <c r="C151" s="27">
        <v>2.6</v>
      </c>
      <c r="D151" s="27"/>
      <c r="E151" s="34">
        <f>(((SQRT(B151))*($D$11/C151))^2)*1.1</f>
        <v>25.00806420823303</v>
      </c>
      <c r="F151" s="26" t="str">
        <f>IF(OR(E151&gt;40,E151&lt;22),"Not Recommended","Pressure OK")</f>
        <v>Pressure OK</v>
      </c>
      <c r="G151" s="26"/>
      <c r="H151" s="26"/>
    </row>
    <row r="152" spans="1:8" s="29" customFormat="1" ht="12.75">
      <c r="A152" s="35"/>
      <c r="B152" s="36"/>
      <c r="C152" s="36"/>
      <c r="D152" s="37"/>
      <c r="E152" s="38" t="s">
        <v>16</v>
      </c>
      <c r="F152" s="37"/>
      <c r="G152" s="26"/>
      <c r="H152" s="26"/>
    </row>
    <row r="153" spans="1:8" s="29" customFormat="1" ht="12.75">
      <c r="A153" s="30" t="s">
        <v>143</v>
      </c>
      <c r="B153" s="30">
        <v>40</v>
      </c>
      <c r="C153" s="30">
        <v>1.13</v>
      </c>
      <c r="D153" s="27"/>
      <c r="E153" s="34">
        <f>(((SQRT(40))*($D$11/C153))^2)*1.1</f>
        <v>176.52597598105345</v>
      </c>
      <c r="F153" s="26" t="str">
        <f>IF(OR(E153&gt;40,E153&lt;22),"Not Recommended","Pressure OK")</f>
        <v>Not Recommended</v>
      </c>
      <c r="G153" s="26"/>
      <c r="H153" s="26"/>
    </row>
    <row r="154" spans="1:8" s="29" customFormat="1" ht="12.75">
      <c r="A154" s="30" t="s">
        <v>144</v>
      </c>
      <c r="B154" s="30">
        <v>40</v>
      </c>
      <c r="C154" s="30">
        <v>2.3</v>
      </c>
      <c r="D154" s="27"/>
      <c r="E154" s="34">
        <f>(((SQRT(40))*($D$11/C154))^2)*1.1</f>
        <v>42.60983340835674</v>
      </c>
      <c r="F154" s="26" t="str">
        <f>IF(OR(E154&gt;40,E154&lt;22),"Not Recommended","Pressure OK")</f>
        <v>Not Recommended</v>
      </c>
      <c r="G154" s="26"/>
      <c r="H154" s="26"/>
    </row>
    <row r="155" spans="1:8" s="29" customFormat="1" ht="12.75">
      <c r="A155" s="35"/>
      <c r="B155" s="36"/>
      <c r="C155" s="36"/>
      <c r="D155" s="37"/>
      <c r="E155" s="38" t="s">
        <v>16</v>
      </c>
      <c r="F155" s="37"/>
      <c r="G155" s="26"/>
      <c r="H155" s="26"/>
    </row>
    <row r="156" spans="1:8" s="29" customFormat="1" ht="12.75">
      <c r="A156" s="30" t="s">
        <v>145</v>
      </c>
      <c r="B156" s="27">
        <v>40</v>
      </c>
      <c r="C156" s="27">
        <v>0.63</v>
      </c>
      <c r="D156" s="27"/>
      <c r="E156" s="34">
        <f>(((SQRT(40))*($D$11/C156))^2)*1.1</f>
        <v>567.9163989171257</v>
      </c>
      <c r="F156" s="26" t="str">
        <f>IF(OR(E156&gt;40,E156&lt;22),"Not Recommended","Pressure OK")</f>
        <v>Not Recommended</v>
      </c>
      <c r="G156" s="26"/>
      <c r="H156" s="26"/>
    </row>
    <row r="157" spans="1:8" s="29" customFormat="1" ht="12.75">
      <c r="A157" s="30" t="s">
        <v>146</v>
      </c>
      <c r="B157" s="27">
        <v>40</v>
      </c>
      <c r="C157" s="27">
        <v>0.94</v>
      </c>
      <c r="D157" s="27"/>
      <c r="E157" s="34">
        <f>(((SQRT(40))*($D$11/C157))^2)*1.1</f>
        <v>255.099613773435</v>
      </c>
      <c r="F157" s="26" t="str">
        <f>IF(OR(E157&gt;40,E157&lt;22),"Not Recommended","Pressure OK")</f>
        <v>Not Recommended</v>
      </c>
      <c r="G157" s="26"/>
      <c r="H157" s="26"/>
    </row>
    <row r="158" spans="1:8" s="29" customFormat="1" ht="12.75">
      <c r="A158" s="30" t="s">
        <v>147</v>
      </c>
      <c r="B158" s="27">
        <v>40</v>
      </c>
      <c r="C158" s="27">
        <v>2.04</v>
      </c>
      <c r="D158" s="27"/>
      <c r="E158" s="34">
        <f>(((SQRT(40))*($D$11/C158))^2)*1.1</f>
        <v>54.16330707665492</v>
      </c>
      <c r="F158" s="26" t="str">
        <f>IF(OR(E158&gt;40,E158&lt;22),"Not Recommended","Pressure OK")</f>
        <v>Not Recommended</v>
      </c>
      <c r="G158" s="26"/>
      <c r="H158" s="26"/>
    </row>
    <row r="159" spans="1:8" s="29" customFormat="1" ht="12.75">
      <c r="A159" s="30" t="s">
        <v>148</v>
      </c>
      <c r="B159" s="27">
        <v>40</v>
      </c>
      <c r="C159" s="27">
        <v>2.88</v>
      </c>
      <c r="D159" s="27"/>
      <c r="E159" s="34">
        <f>(((SQRT(40))*($D$11/C159))^2)*1.1</f>
        <v>27.175687057557763</v>
      </c>
      <c r="F159" s="26" t="str">
        <f>IF(OR(E159&gt;40,E159&lt;22),"Not Recommended","Pressure OK")</f>
        <v>Pressure OK</v>
      </c>
      <c r="G159" s="26"/>
      <c r="H159" s="26"/>
    </row>
    <row r="160" spans="1:8" s="29" customFormat="1" ht="12.75">
      <c r="A160" s="35"/>
      <c r="B160" s="36"/>
      <c r="C160" s="36"/>
      <c r="D160" s="37"/>
      <c r="E160" s="38" t="s">
        <v>16</v>
      </c>
      <c r="F160" s="37"/>
      <c r="G160" s="26"/>
      <c r="H160" s="26"/>
    </row>
    <row r="161" spans="1:8" s="29" customFormat="1" ht="12.75">
      <c r="A161" s="30" t="s">
        <v>149</v>
      </c>
      <c r="B161" s="27">
        <v>40</v>
      </c>
      <c r="C161" s="27">
        <v>0.63</v>
      </c>
      <c r="D161" s="26"/>
      <c r="E161" s="34">
        <f>(((SQRT(40))*($D$11/C161))^2)*1.1</f>
        <v>567.9163989171257</v>
      </c>
      <c r="F161" s="26" t="str">
        <f>IF(OR(E161&gt;40,E161&lt;22),"Not Recommended","Pressure OK")</f>
        <v>Not Recommended</v>
      </c>
      <c r="G161" s="26"/>
      <c r="H161" s="26"/>
    </row>
    <row r="162" spans="1:8" s="29" customFormat="1" ht="12.75">
      <c r="A162" s="30" t="s">
        <v>150</v>
      </c>
      <c r="B162" s="27">
        <v>40</v>
      </c>
      <c r="C162" s="27">
        <v>0.92</v>
      </c>
      <c r="D162" s="26"/>
      <c r="E162" s="34">
        <f>(((SQRT(40))*($D$11/C162))^2)*1.1</f>
        <v>266.31145880222954</v>
      </c>
      <c r="F162" s="26" t="str">
        <f>IF(OR(E162&gt;40,E162&lt;22),"Not Recommended","Pressure OK")</f>
        <v>Not Recommended</v>
      </c>
      <c r="G162" s="26"/>
      <c r="H162" s="26"/>
    </row>
    <row r="163" spans="1:8" s="29" customFormat="1" ht="12.75">
      <c r="A163" s="30" t="s">
        <v>151</v>
      </c>
      <c r="B163" s="27">
        <v>40</v>
      </c>
      <c r="C163" s="27">
        <v>1.92</v>
      </c>
      <c r="D163" s="26"/>
      <c r="E163" s="34">
        <f>(((SQRT(40))*($D$11/C163))^2)*1.1</f>
        <v>61.14529587950497</v>
      </c>
      <c r="F163" s="26" t="str">
        <f>IF(OR(E163&gt;40,E163&lt;22),"Not Recommended","Pressure OK")</f>
        <v>Not Recommended</v>
      </c>
      <c r="G163" s="26"/>
      <c r="H163" s="26"/>
    </row>
    <row r="164" spans="1:8" s="29" customFormat="1" ht="12.75">
      <c r="A164" s="30" t="s">
        <v>152</v>
      </c>
      <c r="B164" s="27">
        <v>40</v>
      </c>
      <c r="C164" s="27">
        <v>2.57</v>
      </c>
      <c r="D164" s="26"/>
      <c r="E164" s="34">
        <f>(((SQRT(40))*($D$11/C164))^2)*1.1</f>
        <v>34.12709030117143</v>
      </c>
      <c r="F164" s="26" t="str">
        <f>IF(OR(E164&gt;40,E164&lt;22),"Not Recommended","Pressure OK")</f>
        <v>Pressure OK</v>
      </c>
      <c r="G164" s="26"/>
      <c r="H164" s="26"/>
    </row>
    <row r="165" spans="1:8" s="29" customFormat="1" ht="12.75">
      <c r="A165" s="35"/>
      <c r="B165" s="36"/>
      <c r="C165" s="36"/>
      <c r="D165" s="37"/>
      <c r="E165" s="38" t="s">
        <v>16</v>
      </c>
      <c r="F165" s="37"/>
      <c r="G165" s="26"/>
      <c r="H165" s="26"/>
    </row>
    <row r="166" spans="1:8" s="29" customFormat="1" ht="12.75">
      <c r="A166" s="30" t="s">
        <v>153</v>
      </c>
      <c r="B166" s="27">
        <v>40</v>
      </c>
      <c r="C166" s="27">
        <v>0.665</v>
      </c>
      <c r="D166" s="26"/>
      <c r="E166" s="34">
        <f>(((SQRT(40))*($D$11/C166))^2)*1.1</f>
        <v>509.7089009671707</v>
      </c>
      <c r="F166" s="26" t="str">
        <f>IF(OR(E166&gt;40,E166&lt;22),"Not Recommended","Pressure OK")</f>
        <v>Not Recommended</v>
      </c>
      <c r="G166" s="26"/>
      <c r="H166" s="26"/>
    </row>
    <row r="167" spans="1:8" s="29" customFormat="1" ht="12.75">
      <c r="A167" s="30" t="s">
        <v>154</v>
      </c>
      <c r="B167" s="27">
        <v>40</v>
      </c>
      <c r="C167" s="27">
        <v>1.05</v>
      </c>
      <c r="D167" s="26"/>
      <c r="E167" s="34">
        <f>(((SQRT(40))*($D$11/C167))^2)*1.1</f>
        <v>204.44990361016514</v>
      </c>
      <c r="F167" s="26" t="str">
        <f>IF(OR(E167&gt;40,E167&lt;22),"Not Recommended","Pressure OK")</f>
        <v>Not Recommended</v>
      </c>
      <c r="G167" s="26"/>
      <c r="H167" s="26"/>
    </row>
    <row r="168" spans="1:8" s="29" customFormat="1" ht="12.75">
      <c r="A168" s="30" t="s">
        <v>155</v>
      </c>
      <c r="B168" s="27">
        <v>40</v>
      </c>
      <c r="C168" s="27">
        <v>2.759</v>
      </c>
      <c r="D168" s="26"/>
      <c r="E168" s="34">
        <f>(((SQRT(40))*($D$11/C168))^2)*1.1</f>
        <v>29.611615894550663</v>
      </c>
      <c r="F168" s="26" t="str">
        <f>IF(OR(E168&gt;40,E168&lt;22),"Not Recommended","Pressure OK")</f>
        <v>Pressure OK</v>
      </c>
      <c r="G168" s="26"/>
      <c r="H168" s="26"/>
    </row>
    <row r="169" spans="1:8" s="29" customFormat="1" ht="12.75">
      <c r="A169" s="30" t="s">
        <v>156</v>
      </c>
      <c r="B169" s="27">
        <v>40</v>
      </c>
      <c r="C169" s="27">
        <v>4.847</v>
      </c>
      <c r="D169" s="26"/>
      <c r="E169" s="34">
        <f>(((SQRT(40))*($D$11/C169))^2)*1.1</f>
        <v>9.594436411089044</v>
      </c>
      <c r="F169" s="26" t="str">
        <f>IF(OR(E169&gt;40,E169&lt;22),"Not Recommended","Pressure OK")</f>
        <v>Not Recommended</v>
      </c>
      <c r="G169" s="26"/>
      <c r="H169" s="26"/>
    </row>
    <row r="170" spans="1:8" s="29" customFormat="1" ht="12.75">
      <c r="A170" s="35"/>
      <c r="B170" s="36"/>
      <c r="C170" s="36"/>
      <c r="D170" s="37"/>
      <c r="E170" s="38" t="s">
        <v>16</v>
      </c>
      <c r="F170" s="37"/>
      <c r="G170" s="26"/>
      <c r="H170" s="26"/>
    </row>
    <row r="171" spans="1:8" s="29" customFormat="1" ht="12.75">
      <c r="A171" s="68" t="s">
        <v>157</v>
      </c>
      <c r="B171" s="69">
        <v>40</v>
      </c>
      <c r="C171" s="69">
        <v>0.658</v>
      </c>
      <c r="D171" s="70"/>
      <c r="E171" s="71">
        <f aca="true" t="shared" si="18" ref="E171:E181">(((SQRT(40))*($D$11/C171))^2)*1.1</f>
        <v>520.6114566804795</v>
      </c>
      <c r="F171" s="70" t="str">
        <f aca="true" t="shared" si="19" ref="F171:F181">IF(OR(E171&gt;40,E171&lt;22),"Not Recommended","Pressure OK")</f>
        <v>Not Recommended</v>
      </c>
      <c r="G171" s="26"/>
      <c r="H171" s="26"/>
    </row>
    <row r="172" spans="1:8" s="29" customFormat="1" ht="12.75">
      <c r="A172" s="30" t="s">
        <v>169</v>
      </c>
      <c r="B172" s="27">
        <v>40</v>
      </c>
      <c r="C172" s="27">
        <v>0.784</v>
      </c>
      <c r="D172" s="26"/>
      <c r="E172" s="34">
        <f t="shared" si="18"/>
        <v>366.71897570381975</v>
      </c>
      <c r="F172" s="26" t="str">
        <f t="shared" si="19"/>
        <v>Not Recommended</v>
      </c>
      <c r="G172" s="26"/>
      <c r="H172" s="26"/>
    </row>
    <row r="173" spans="1:8" s="29" customFormat="1" ht="12.75">
      <c r="A173" s="30" t="s">
        <v>158</v>
      </c>
      <c r="B173" s="27">
        <v>40</v>
      </c>
      <c r="C173" s="27">
        <v>0.847</v>
      </c>
      <c r="D173" s="26"/>
      <c r="E173" s="34">
        <f t="shared" si="18"/>
        <v>314.19457900612775</v>
      </c>
      <c r="F173" s="26" t="str">
        <f t="shared" si="19"/>
        <v>Not Recommended</v>
      </c>
      <c r="G173" s="26"/>
      <c r="H173" s="26"/>
    </row>
    <row r="174" spans="1:8" s="73" customFormat="1" ht="12.75">
      <c r="A174" s="68" t="s">
        <v>159</v>
      </c>
      <c r="B174" s="69">
        <v>40</v>
      </c>
      <c r="C174" s="69">
        <v>1.036</v>
      </c>
      <c r="D174" s="70"/>
      <c r="E174" s="71">
        <f t="shared" si="18"/>
        <v>210.01291230956525</v>
      </c>
      <c r="F174" s="70" t="str">
        <f t="shared" si="19"/>
        <v>Not Recommended</v>
      </c>
      <c r="G174" s="72"/>
      <c r="H174" s="72"/>
    </row>
    <row r="175" spans="1:8" s="29" customFormat="1" ht="12.75">
      <c r="A175" s="56" t="s">
        <v>160</v>
      </c>
      <c r="B175" s="57">
        <v>40</v>
      </c>
      <c r="C175" s="57">
        <v>1.377</v>
      </c>
      <c r="D175" s="58"/>
      <c r="E175" s="59">
        <f t="shared" si="18"/>
        <v>118.87694282942094</v>
      </c>
      <c r="F175" s="58" t="str">
        <f t="shared" si="19"/>
        <v>Not Recommended</v>
      </c>
      <c r="G175" s="26"/>
      <c r="H175" s="26"/>
    </row>
    <row r="176" spans="1:8" s="29" customFormat="1" ht="12.75">
      <c r="A176" s="56" t="s">
        <v>161</v>
      </c>
      <c r="B176" s="57">
        <v>40</v>
      </c>
      <c r="C176" s="57">
        <v>1.491</v>
      </c>
      <c r="D176" s="58"/>
      <c r="E176" s="59">
        <f t="shared" si="18"/>
        <v>101.39352490089522</v>
      </c>
      <c r="F176" s="58" t="str">
        <f t="shared" si="19"/>
        <v>Not Recommended</v>
      </c>
      <c r="G176" s="26"/>
      <c r="H176" s="26"/>
    </row>
    <row r="177" spans="1:8" s="29" customFormat="1" ht="12.75">
      <c r="A177" s="56" t="s">
        <v>162</v>
      </c>
      <c r="B177" s="57">
        <v>40</v>
      </c>
      <c r="C177" s="57">
        <v>1.7185</v>
      </c>
      <c r="D177" s="58"/>
      <c r="E177" s="59">
        <f t="shared" si="18"/>
        <v>76.32493363191152</v>
      </c>
      <c r="F177" s="58" t="str">
        <f t="shared" si="19"/>
        <v>Not Recommended</v>
      </c>
      <c r="G177" s="26"/>
      <c r="H177" s="54"/>
    </row>
    <row r="178" spans="1:8" s="29" customFormat="1" ht="12.75">
      <c r="A178" s="56" t="s">
        <v>163</v>
      </c>
      <c r="B178" s="57">
        <v>40</v>
      </c>
      <c r="C178" s="57">
        <v>1.946</v>
      </c>
      <c r="D178" s="58"/>
      <c r="E178" s="59">
        <f t="shared" si="18"/>
        <v>59.52231808949739</v>
      </c>
      <c r="F178" s="58" t="str">
        <f t="shared" si="19"/>
        <v>Not Recommended</v>
      </c>
      <c r="G178" s="26"/>
      <c r="H178" s="26"/>
    </row>
    <row r="179" spans="1:8" s="29" customFormat="1" ht="12.75">
      <c r="A179" s="60" t="s">
        <v>164</v>
      </c>
      <c r="B179" s="61">
        <v>40</v>
      </c>
      <c r="C179" s="61">
        <v>2.401</v>
      </c>
      <c r="D179" s="62"/>
      <c r="E179" s="63">
        <f t="shared" si="18"/>
        <v>39.1003989088621</v>
      </c>
      <c r="F179" s="62" t="str">
        <f t="shared" si="19"/>
        <v>Pressure OK</v>
      </c>
      <c r="G179" s="26"/>
      <c r="H179" s="26"/>
    </row>
    <row r="180" spans="1:8" s="29" customFormat="1" ht="12.75">
      <c r="A180" s="30" t="s">
        <v>165</v>
      </c>
      <c r="B180" s="27">
        <v>40</v>
      </c>
      <c r="C180" s="27">
        <v>2.885</v>
      </c>
      <c r="D180" s="26"/>
      <c r="E180" s="34">
        <f t="shared" si="18"/>
        <v>27.081572194697028</v>
      </c>
      <c r="F180" s="26" t="str">
        <f t="shared" si="19"/>
        <v>Pressure OK</v>
      </c>
      <c r="G180" s="26"/>
      <c r="H180" s="26"/>
    </row>
    <row r="181" spans="1:8" s="29" customFormat="1" ht="12.75">
      <c r="A181" s="57" t="s">
        <v>166</v>
      </c>
      <c r="B181" s="57">
        <v>40</v>
      </c>
      <c r="C181" s="57">
        <v>3.369</v>
      </c>
      <c r="D181" s="58"/>
      <c r="E181" s="59">
        <f t="shared" si="18"/>
        <v>19.859279417288185</v>
      </c>
      <c r="F181" s="58" t="str">
        <f t="shared" si="19"/>
        <v>Not Recommended</v>
      </c>
      <c r="G181" s="26"/>
      <c r="H181" s="26"/>
    </row>
    <row r="182" spans="1:8" s="29" customFormat="1" ht="12.75">
      <c r="A182" s="35"/>
      <c r="B182" s="36"/>
      <c r="C182" s="36"/>
      <c r="D182" s="37"/>
      <c r="E182" s="38" t="s">
        <v>16</v>
      </c>
      <c r="F182" s="37"/>
      <c r="G182" s="26"/>
      <c r="H182" s="26"/>
    </row>
    <row r="183" spans="1:8" s="29" customFormat="1" ht="12" customHeight="1">
      <c r="A183" s="27"/>
      <c r="B183" s="27"/>
      <c r="C183" s="27"/>
      <c r="D183" s="26"/>
      <c r="E183" s="34"/>
      <c r="F183" s="26"/>
      <c r="G183" s="26"/>
      <c r="H183" s="26"/>
    </row>
    <row r="184" spans="1:8" s="29" customFormat="1" ht="12" customHeight="1">
      <c r="A184" s="26"/>
      <c r="B184" s="52" t="s">
        <v>168</v>
      </c>
      <c r="C184" s="50"/>
      <c r="D184" s="51"/>
      <c r="E184" s="51"/>
      <c r="F184" s="51"/>
      <c r="G184" s="26"/>
      <c r="H184" s="26"/>
    </row>
    <row r="185" spans="1:8" s="29" customFormat="1" ht="12.75">
      <c r="A185" s="26"/>
      <c r="B185" s="55" t="s">
        <v>167</v>
      </c>
      <c r="C185" s="48"/>
      <c r="D185" s="49"/>
      <c r="E185" s="49"/>
      <c r="F185" s="49"/>
      <c r="G185" s="26"/>
      <c r="H185" s="26"/>
    </row>
    <row r="186" spans="1:8" s="29" customFormat="1" ht="12.75">
      <c r="A186" s="26"/>
      <c r="B186" s="53" t="s">
        <v>170</v>
      </c>
      <c r="C186" s="49"/>
      <c r="D186" s="49"/>
      <c r="E186" s="49"/>
      <c r="F186" s="49"/>
      <c r="G186" s="26"/>
      <c r="H186" s="26"/>
    </row>
  </sheetData>
  <printOptions horizontalCentered="1" verticalCentered="1"/>
  <pageMargins left="0.5" right="0.5" top="0.5" bottom="0.5" header="0.5" footer="0.5"/>
  <pageSetup fitToHeight="2" fitToWidth="2" horizontalDpi="300" verticalDpi="300" orientation="portrait" scale="72" r:id="rId1"/>
  <rowBreaks count="1" manualBreakCount="1">
    <brk id="10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rewolf</cp:lastModifiedBy>
  <cp:lastPrinted>1998-04-16T20:27:48Z</cp:lastPrinted>
  <dcterms:modified xsi:type="dcterms:W3CDTF">2003-05-27T16:36:43Z</dcterms:modified>
  <cp:category/>
  <cp:version/>
  <cp:contentType/>
  <cp:contentStatus/>
</cp:coreProperties>
</file>